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sotola.RAUCH\OneDrive - RAUCH Fruchtsäfte GmbH &amp; Co OG\Plocha\"/>
    </mc:Choice>
  </mc:AlternateContent>
  <xr:revisionPtr revIDLastSave="0" documentId="8_{5A51B02F-D5A3-40BE-BCDE-7850AE0ACDA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Šestky" sheetId="9" r:id="rId1"/>
  </sheets>
  <definedNames>
    <definedName name="_xlnm.Print_Area" localSheetId="0">Šestky!$E$33:$O$58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" i="9" l="1"/>
  <c r="S2" i="9" l="1"/>
  <c r="V2" i="9"/>
  <c r="Y2" i="9"/>
  <c r="AQ2" i="9"/>
  <c r="AZ2" i="9" s="1"/>
  <c r="AR2" i="9"/>
  <c r="AS2" i="9"/>
  <c r="AT2" i="9"/>
  <c r="BE1" i="9" s="1"/>
  <c r="AU2" i="9"/>
  <c r="AV2" i="9"/>
  <c r="AW2" i="9"/>
  <c r="BS2" i="9"/>
  <c r="AT3" i="9"/>
  <c r="BK1" i="9" s="1"/>
  <c r="I3" i="9"/>
  <c r="AU3" i="9" s="1"/>
  <c r="K3" i="9"/>
  <c r="AW3" i="9" s="1"/>
  <c r="AQ3" i="9"/>
  <c r="BC2" i="9" s="1"/>
  <c r="AR3" i="9"/>
  <c r="AS3" i="9"/>
  <c r="CO2" i="9" s="1"/>
  <c r="AV3" i="9"/>
  <c r="F4" i="9"/>
  <c r="R4" i="9"/>
  <c r="S3" i="9" s="1"/>
  <c r="X4" i="9"/>
  <c r="AM4" i="9" s="1"/>
  <c r="Y4" i="9"/>
  <c r="U8" i="9" s="1"/>
  <c r="AA4" i="9"/>
  <c r="S8" i="9" s="1"/>
  <c r="AL4" i="9"/>
  <c r="BF4" i="9"/>
  <c r="BA6" i="9" s="1"/>
  <c r="CB4" i="9"/>
  <c r="BA8" i="9" s="1"/>
  <c r="I5" i="9"/>
  <c r="AU12" i="9" s="1"/>
  <c r="K5" i="9"/>
  <c r="AW12" i="9" s="1"/>
  <c r="F6" i="9"/>
  <c r="F8" i="9" s="1"/>
  <c r="R6" i="9"/>
  <c r="V3" i="9" s="1"/>
  <c r="U6" i="9"/>
  <c r="AG6" i="9" s="1"/>
  <c r="Y6" i="9"/>
  <c r="X8" i="9" s="1"/>
  <c r="AA6" i="9"/>
  <c r="V8" i="9" s="1"/>
  <c r="AM6" i="9"/>
  <c r="H7" i="9"/>
  <c r="AT21" i="9" s="1"/>
  <c r="BK19" i="9" s="1"/>
  <c r="I7" i="9"/>
  <c r="AU21" i="9" s="1"/>
  <c r="K7" i="9"/>
  <c r="AW21" i="9" s="1"/>
  <c r="R8" i="9"/>
  <c r="Y3" i="9" s="1"/>
  <c r="AN8" i="9"/>
  <c r="E9" i="9"/>
  <c r="I9" i="9"/>
  <c r="AU30" i="9" s="1"/>
  <c r="K9" i="9"/>
  <c r="AW30" i="9" s="1"/>
  <c r="E11" i="9"/>
  <c r="I11" i="9"/>
  <c r="AU39" i="9" s="1"/>
  <c r="K11" i="9"/>
  <c r="AW39" i="9" s="1"/>
  <c r="S11" i="9"/>
  <c r="V11" i="9"/>
  <c r="Y11" i="9"/>
  <c r="AQ11" i="9"/>
  <c r="AZ11" i="9" s="1"/>
  <c r="AR11" i="9"/>
  <c r="AS11" i="9"/>
  <c r="AT11" i="9"/>
  <c r="BE10" i="9" s="1"/>
  <c r="AU11" i="9"/>
  <c r="BF13" i="9" s="1"/>
  <c r="BA15" i="9" s="1"/>
  <c r="AV11" i="9"/>
  <c r="AW11" i="9"/>
  <c r="CB13" i="9" s="1"/>
  <c r="BC11" i="9"/>
  <c r="BS11" i="9"/>
  <c r="AQ12" i="9"/>
  <c r="AR12" i="9"/>
  <c r="AS12" i="9"/>
  <c r="CO11" i="9" s="1"/>
  <c r="AT12" i="9"/>
  <c r="BK10" i="9" s="1"/>
  <c r="AV12" i="9"/>
  <c r="E13" i="9"/>
  <c r="AQ48" i="9" s="1"/>
  <c r="BC47" i="9" s="1"/>
  <c r="AT48" i="9"/>
  <c r="BK46" i="9" s="1"/>
  <c r="I13" i="9"/>
  <c r="AU48" i="9" s="1"/>
  <c r="K13" i="9"/>
  <c r="AW48" i="9" s="1"/>
  <c r="R13" i="9"/>
  <c r="S12" i="9" s="1"/>
  <c r="V13" i="9"/>
  <c r="AE13" i="9" s="1"/>
  <c r="X13" i="9"/>
  <c r="AM13" i="9" s="1"/>
  <c r="Y13" i="9"/>
  <c r="U17" i="9" s="1"/>
  <c r="AA13" i="9"/>
  <c r="AL13" i="9"/>
  <c r="E15" i="9"/>
  <c r="AQ57" i="9" s="1"/>
  <c r="BC56" i="9" s="1"/>
  <c r="I15" i="9"/>
  <c r="AU57" i="9" s="1"/>
  <c r="K15" i="9"/>
  <c r="AW57" i="9" s="1"/>
  <c r="R15" i="9"/>
  <c r="V12" i="9" s="1"/>
  <c r="U15" i="9"/>
  <c r="AG15" i="9" s="1"/>
  <c r="Y15" i="9"/>
  <c r="AA15" i="9"/>
  <c r="V17" i="9" s="1"/>
  <c r="AM15" i="9"/>
  <c r="E17" i="9"/>
  <c r="AQ66" i="9" s="1"/>
  <c r="BC65" i="9" s="1"/>
  <c r="I17" i="9"/>
  <c r="AU66" i="9" s="1"/>
  <c r="BH67" i="9" s="1"/>
  <c r="K17" i="9"/>
  <c r="AW66" i="9" s="1"/>
  <c r="R17" i="9"/>
  <c r="Y12" i="9" s="1"/>
  <c r="AN17" i="9"/>
  <c r="AT75" i="9"/>
  <c r="BK73" i="9" s="1"/>
  <c r="I19" i="9"/>
  <c r="AU75" i="9" s="1"/>
  <c r="K19" i="9"/>
  <c r="AW75" i="9" s="1"/>
  <c r="BE19" i="9"/>
  <c r="S20" i="9"/>
  <c r="V20" i="9"/>
  <c r="Y20" i="9"/>
  <c r="AQ20" i="9"/>
  <c r="AZ20" i="9" s="1"/>
  <c r="AS20" i="9"/>
  <c r="AT20" i="9"/>
  <c r="AU20" i="9"/>
  <c r="BF22" i="9" s="1"/>
  <c r="BA24" i="9" s="1"/>
  <c r="AV20" i="9"/>
  <c r="AW20" i="9"/>
  <c r="CB22" i="9" s="1"/>
  <c r="BA26" i="9" s="1"/>
  <c r="CO20" i="9"/>
  <c r="E21" i="9"/>
  <c r="E27" i="9" s="1"/>
  <c r="AQ112" i="9" s="1"/>
  <c r="BC111" i="9" s="1"/>
  <c r="I21" i="9"/>
  <c r="AU84" i="9" s="1"/>
  <c r="K21" i="9"/>
  <c r="AW84" i="9" s="1"/>
  <c r="AQ21" i="9"/>
  <c r="BC20" i="9" s="1"/>
  <c r="AR21" i="9"/>
  <c r="AS21" i="9"/>
  <c r="AV21" i="9"/>
  <c r="R22" i="9"/>
  <c r="S21" i="9" s="1"/>
  <c r="V22" i="9"/>
  <c r="X22" i="9"/>
  <c r="Y22" i="9"/>
  <c r="AA22" i="9"/>
  <c r="AL22" i="9"/>
  <c r="AT94" i="9"/>
  <c r="BK92" i="9" s="1"/>
  <c r="I23" i="9"/>
  <c r="AU94" i="9" s="1"/>
  <c r="K23" i="9"/>
  <c r="AW94" i="9" s="1"/>
  <c r="R24" i="9"/>
  <c r="V21" i="9" s="1"/>
  <c r="S24" i="9"/>
  <c r="AE24" i="9" s="1"/>
  <c r="Y24" i="9"/>
  <c r="AN24" i="9" s="1"/>
  <c r="AA24" i="9"/>
  <c r="AM24" i="9"/>
  <c r="I25" i="9"/>
  <c r="AU103" i="9" s="1"/>
  <c r="K25" i="9"/>
  <c r="AW103" i="9" s="1"/>
  <c r="R26" i="9"/>
  <c r="Y21" i="9" s="1"/>
  <c r="V26" i="9"/>
  <c r="X26" i="9"/>
  <c r="AN26" i="9"/>
  <c r="I27" i="9"/>
  <c r="AU112" i="9" s="1"/>
  <c r="BH113" i="9" s="1"/>
  <c r="K27" i="9"/>
  <c r="AW112" i="9" s="1"/>
  <c r="I29" i="9"/>
  <c r="AU121" i="9" s="1"/>
  <c r="K29" i="9"/>
  <c r="AW121" i="9" s="1"/>
  <c r="S29" i="9"/>
  <c r="V29" i="9"/>
  <c r="Y29" i="9"/>
  <c r="AB29" i="9"/>
  <c r="AQ29" i="9"/>
  <c r="AZ29" i="9" s="1"/>
  <c r="AS29" i="9"/>
  <c r="AT29" i="9"/>
  <c r="BE28" i="9" s="1"/>
  <c r="AU29" i="9"/>
  <c r="BF31" i="9" s="1"/>
  <c r="BA33" i="9" s="1"/>
  <c r="AV29" i="9"/>
  <c r="AW29" i="9"/>
  <c r="CB31" i="9" s="1"/>
  <c r="BA35" i="9" s="1"/>
  <c r="AQ30" i="9"/>
  <c r="BC29" i="9" s="1"/>
  <c r="AR30" i="9"/>
  <c r="AS30" i="9"/>
  <c r="CO29" i="9" s="1"/>
  <c r="AT30" i="9"/>
  <c r="BK28" i="9" s="1"/>
  <c r="AV30" i="9"/>
  <c r="I31" i="9"/>
  <c r="AU130" i="9" s="1"/>
  <c r="K31" i="9"/>
  <c r="AW130" i="9" s="1"/>
  <c r="R31" i="9"/>
  <c r="S30" i="9" s="1"/>
  <c r="V31" i="9"/>
  <c r="U33" i="9" s="1"/>
  <c r="X31" i="9"/>
  <c r="S33" i="9" s="1"/>
  <c r="Y31" i="9"/>
  <c r="AA31" i="9"/>
  <c r="S35" i="9" s="1"/>
  <c r="AB31" i="9"/>
  <c r="U37" i="9" s="1"/>
  <c r="AD31" i="9"/>
  <c r="AL31" i="9"/>
  <c r="R33" i="9"/>
  <c r="V30" i="9" s="1"/>
  <c r="Y33" i="9"/>
  <c r="AA33" i="9"/>
  <c r="V35" i="9" s="1"/>
  <c r="AB33" i="9"/>
  <c r="X37" i="9" s="1"/>
  <c r="AD33" i="9"/>
  <c r="V37" i="9" s="1"/>
  <c r="AM33" i="9"/>
  <c r="R35" i="9"/>
  <c r="Y30" i="9" s="1"/>
  <c r="AB35" i="9"/>
  <c r="AD35" i="9"/>
  <c r="Y37" i="9" s="1"/>
  <c r="AN35" i="9"/>
  <c r="F36" i="9"/>
  <c r="AR147" i="9" s="1"/>
  <c r="BS147" i="9" s="1"/>
  <c r="R37" i="9"/>
  <c r="AB30" i="9" s="1"/>
  <c r="AO37" i="9"/>
  <c r="F38" i="9"/>
  <c r="AR156" i="9" s="1"/>
  <c r="BS156" i="9" s="1"/>
  <c r="AQ38" i="9"/>
  <c r="AZ38" i="9" s="1"/>
  <c r="AS38" i="9"/>
  <c r="AT38" i="9"/>
  <c r="BE37" i="9" s="1"/>
  <c r="AU38" i="9"/>
  <c r="BF40" i="9" s="1"/>
  <c r="AV38" i="9"/>
  <c r="AW38" i="9"/>
  <c r="CB40" i="9" s="1"/>
  <c r="BA44" i="9" s="1"/>
  <c r="BC38" i="9"/>
  <c r="AQ39" i="9"/>
  <c r="AR39" i="9"/>
  <c r="AS39" i="9"/>
  <c r="CO38" i="9" s="1"/>
  <c r="AT39" i="9"/>
  <c r="BK37" i="9" s="1"/>
  <c r="AV39" i="9"/>
  <c r="F43" i="9"/>
  <c r="AR175" i="9" s="1"/>
  <c r="BS175" i="9" s="1"/>
  <c r="F45" i="9"/>
  <c r="AR184" i="9" s="1"/>
  <c r="BS184" i="9" s="1"/>
  <c r="C47" i="9"/>
  <c r="AQ47" i="9"/>
  <c r="AZ47" i="9" s="1"/>
  <c r="AS47" i="9"/>
  <c r="AT47" i="9"/>
  <c r="BE46" i="9" s="1"/>
  <c r="AU47" i="9"/>
  <c r="BF49" i="9" s="1"/>
  <c r="AV47" i="9"/>
  <c r="AW47" i="9"/>
  <c r="CO47" i="9"/>
  <c r="C48" i="9"/>
  <c r="AR48" i="9"/>
  <c r="AS48" i="9"/>
  <c r="AV48" i="9"/>
  <c r="C49" i="9"/>
  <c r="F49" i="9"/>
  <c r="AR202" i="9" s="1"/>
  <c r="BS202" i="9" s="1"/>
  <c r="CB49" i="9"/>
  <c r="BA53" i="9" s="1"/>
  <c r="C50" i="9"/>
  <c r="AQ56" i="9"/>
  <c r="AS56" i="9"/>
  <c r="AT56" i="9"/>
  <c r="BE55" i="9" s="1"/>
  <c r="AU56" i="9"/>
  <c r="AV56" i="9"/>
  <c r="AW56" i="9"/>
  <c r="CB58" i="9" s="1"/>
  <c r="BA62" i="9" s="1"/>
  <c r="AZ56" i="9"/>
  <c r="AR57" i="9"/>
  <c r="AS57" i="9"/>
  <c r="CO56" i="9" s="1"/>
  <c r="AT57" i="9"/>
  <c r="BK55" i="9" s="1"/>
  <c r="AV57" i="9"/>
  <c r="BF58" i="9"/>
  <c r="BA60" i="9"/>
  <c r="AQ65" i="9"/>
  <c r="AZ65" i="9" s="1"/>
  <c r="AS65" i="9"/>
  <c r="AT65" i="9"/>
  <c r="BE64" i="9" s="1"/>
  <c r="AU65" i="9"/>
  <c r="AV65" i="9"/>
  <c r="AW65" i="9"/>
  <c r="CB67" i="9" s="1"/>
  <c r="BA71" i="9" s="1"/>
  <c r="CO65" i="9"/>
  <c r="AR66" i="9"/>
  <c r="AS66" i="9"/>
  <c r="AT66" i="9"/>
  <c r="BK64" i="9" s="1"/>
  <c r="AV66" i="9"/>
  <c r="BF67" i="9"/>
  <c r="BA69" i="9"/>
  <c r="BE73" i="9"/>
  <c r="AQ74" i="9"/>
  <c r="AZ74" i="9" s="1"/>
  <c r="AS74" i="9"/>
  <c r="AT74" i="9"/>
  <c r="AU74" i="9"/>
  <c r="BF76" i="9" s="1"/>
  <c r="BA78" i="9" s="1"/>
  <c r="AV74" i="9"/>
  <c r="AW74" i="9"/>
  <c r="CO74" i="9"/>
  <c r="AR75" i="9"/>
  <c r="AS75" i="9"/>
  <c r="AV75" i="9"/>
  <c r="CB76" i="9"/>
  <c r="BA80" i="9" s="1"/>
  <c r="AQ83" i="9"/>
  <c r="AZ83" i="9" s="1"/>
  <c r="AS83" i="9"/>
  <c r="AT83" i="9"/>
  <c r="BE82" i="9" s="1"/>
  <c r="AU83" i="9"/>
  <c r="BF85" i="9" s="1"/>
  <c r="BA87" i="9" s="1"/>
  <c r="AV83" i="9"/>
  <c r="AW83" i="9"/>
  <c r="AQ84" i="9"/>
  <c r="BC83" i="9" s="1"/>
  <c r="AR84" i="9"/>
  <c r="AS84" i="9"/>
  <c r="CO83" i="9" s="1"/>
  <c r="AT84" i="9"/>
  <c r="BK82" i="9" s="1"/>
  <c r="AV84" i="9"/>
  <c r="CB85" i="9"/>
  <c r="BA89" i="9" s="1"/>
  <c r="AQ93" i="9"/>
  <c r="AZ93" i="9" s="1"/>
  <c r="AS93" i="9"/>
  <c r="AT93" i="9"/>
  <c r="BE92" i="9" s="1"/>
  <c r="AU93" i="9"/>
  <c r="BF95" i="9" s="1"/>
  <c r="BA97" i="9" s="1"/>
  <c r="AV93" i="9"/>
  <c r="AW93" i="9"/>
  <c r="CB95" i="9" s="1"/>
  <c r="BA99" i="9" s="1"/>
  <c r="AR94" i="9"/>
  <c r="AS94" i="9"/>
  <c r="CO93" i="9" s="1"/>
  <c r="AV94" i="9"/>
  <c r="BE101" i="9"/>
  <c r="AQ102" i="9"/>
  <c r="AZ102" i="9" s="1"/>
  <c r="AS102" i="9"/>
  <c r="AT102" i="9"/>
  <c r="AU102" i="9"/>
  <c r="BF104" i="9" s="1"/>
  <c r="AV102" i="9"/>
  <c r="AW102" i="9"/>
  <c r="CB104" i="9" s="1"/>
  <c r="BA108" i="9" s="1"/>
  <c r="AR103" i="9"/>
  <c r="AS103" i="9"/>
  <c r="CO102" i="9" s="1"/>
  <c r="AT103" i="9"/>
  <c r="BK101" i="9" s="1"/>
  <c r="AV103" i="9"/>
  <c r="AQ111" i="9"/>
  <c r="AZ111" i="9" s="1"/>
  <c r="AS111" i="9"/>
  <c r="AT111" i="9"/>
  <c r="BE110" i="9" s="1"/>
  <c r="AU111" i="9"/>
  <c r="BF113" i="9" s="1"/>
  <c r="BA115" i="9" s="1"/>
  <c r="AV111" i="9"/>
  <c r="AW111" i="9"/>
  <c r="CB113" i="9" s="1"/>
  <c r="BA117" i="9" s="1"/>
  <c r="AR112" i="9"/>
  <c r="AS112" i="9"/>
  <c r="CO111" i="9" s="1"/>
  <c r="AT112" i="9"/>
  <c r="BK110" i="9" s="1"/>
  <c r="AV112" i="9"/>
  <c r="AQ120" i="9"/>
  <c r="AZ120" i="9" s="1"/>
  <c r="AS120" i="9"/>
  <c r="AT120" i="9"/>
  <c r="BE119" i="9" s="1"/>
  <c r="AU120" i="9"/>
  <c r="AV120" i="9"/>
  <c r="AW120" i="9"/>
  <c r="CB122" i="9" s="1"/>
  <c r="BA126" i="9" s="1"/>
  <c r="AR121" i="9"/>
  <c r="AS121" i="9"/>
  <c r="CO120" i="9" s="1"/>
  <c r="AT121" i="9"/>
  <c r="BK119" i="9" s="1"/>
  <c r="AV121" i="9"/>
  <c r="BF122" i="9"/>
  <c r="BA124" i="9" s="1"/>
  <c r="AQ129" i="9"/>
  <c r="AZ129" i="9" s="1"/>
  <c r="AS129" i="9"/>
  <c r="AT129" i="9"/>
  <c r="BE128" i="9" s="1"/>
  <c r="AU129" i="9"/>
  <c r="BF131" i="9" s="1"/>
  <c r="BA133" i="9" s="1"/>
  <c r="AV129" i="9"/>
  <c r="AW129" i="9"/>
  <c r="CB131" i="9" s="1"/>
  <c r="BA135" i="9" s="1"/>
  <c r="AR130" i="9"/>
  <c r="AS130" i="9"/>
  <c r="CO129" i="9" s="1"/>
  <c r="AT130" i="9"/>
  <c r="BK128" i="9" s="1"/>
  <c r="AV130" i="9"/>
  <c r="AQ138" i="9"/>
  <c r="AZ138" i="9" s="1"/>
  <c r="AR138" i="9"/>
  <c r="BS138" i="9" s="1"/>
  <c r="AS138" i="9"/>
  <c r="AT138" i="9"/>
  <c r="BE137" i="9" s="1"/>
  <c r="AU138" i="9"/>
  <c r="BF140" i="9" s="1"/>
  <c r="BA142" i="9" s="1"/>
  <c r="AV138" i="9"/>
  <c r="AW138" i="9"/>
  <c r="CB140" i="9" s="1"/>
  <c r="BA144" i="9" s="1"/>
  <c r="AR139" i="9"/>
  <c r="AS139" i="9"/>
  <c r="CO138" i="9" s="1"/>
  <c r="AT139" i="9"/>
  <c r="AV139" i="9"/>
  <c r="AQ147" i="9"/>
  <c r="AZ147" i="9" s="1"/>
  <c r="AS147" i="9"/>
  <c r="AT147" i="9"/>
  <c r="BE146" i="9" s="1"/>
  <c r="AU147" i="9"/>
  <c r="BF149" i="9" s="1"/>
  <c r="BA151" i="9" s="1"/>
  <c r="AV147" i="9"/>
  <c r="AW147" i="9"/>
  <c r="AR148" i="9"/>
  <c r="AS148" i="9"/>
  <c r="CO147" i="9" s="1"/>
  <c r="AT148" i="9"/>
  <c r="AV148" i="9"/>
  <c r="CB149" i="9"/>
  <c r="BA153" i="9" s="1"/>
  <c r="AQ156" i="9"/>
  <c r="AS156" i="9"/>
  <c r="AT156" i="9"/>
  <c r="BE155" i="9" s="1"/>
  <c r="AU156" i="9"/>
  <c r="BF158" i="9" s="1"/>
  <c r="BA160" i="9" s="1"/>
  <c r="AV156" i="9"/>
  <c r="AW156" i="9"/>
  <c r="CB158" i="9" s="1"/>
  <c r="BA162" i="9" s="1"/>
  <c r="AZ156" i="9"/>
  <c r="AR157" i="9"/>
  <c r="AS157" i="9"/>
  <c r="CO156" i="9" s="1"/>
  <c r="AT157" i="9"/>
  <c r="AV157" i="9"/>
  <c r="AQ165" i="9"/>
  <c r="AR165" i="9"/>
  <c r="AS165" i="9"/>
  <c r="AT165" i="9"/>
  <c r="BE164" i="9" s="1"/>
  <c r="AU165" i="9"/>
  <c r="AV165" i="9"/>
  <c r="AW165" i="9"/>
  <c r="CB167" i="9" s="1"/>
  <c r="BA171" i="9" s="1"/>
  <c r="AZ165" i="9"/>
  <c r="BC165" i="9"/>
  <c r="BS165" i="9"/>
  <c r="AQ166" i="9"/>
  <c r="AR166" i="9"/>
  <c r="AS166" i="9"/>
  <c r="CO165" i="9" s="1"/>
  <c r="AT166" i="9"/>
  <c r="AV166" i="9"/>
  <c r="BF167" i="9"/>
  <c r="BA169" i="9" s="1"/>
  <c r="AQ175" i="9"/>
  <c r="AS175" i="9"/>
  <c r="AT175" i="9"/>
  <c r="BE174" i="9" s="1"/>
  <c r="AU175" i="9"/>
  <c r="AV175" i="9"/>
  <c r="AW175" i="9"/>
  <c r="AZ175" i="9"/>
  <c r="BC175" i="9"/>
  <c r="AQ176" i="9"/>
  <c r="AR176" i="9"/>
  <c r="AS176" i="9"/>
  <c r="CO175" i="9" s="1"/>
  <c r="AT176" i="9"/>
  <c r="AV176" i="9"/>
  <c r="BF177" i="9"/>
  <c r="CB177" i="9"/>
  <c r="AQ184" i="9"/>
  <c r="AZ184" i="9" s="1"/>
  <c r="AS184" i="9"/>
  <c r="AT184" i="9"/>
  <c r="BE183" i="9" s="1"/>
  <c r="AU184" i="9"/>
  <c r="AV184" i="9"/>
  <c r="AW184" i="9"/>
  <c r="CB186" i="9" s="1"/>
  <c r="BC184" i="9"/>
  <c r="AQ185" i="9"/>
  <c r="AR185" i="9"/>
  <c r="AS185" i="9"/>
  <c r="CO184" i="9" s="1"/>
  <c r="AT185" i="9"/>
  <c r="AV185" i="9"/>
  <c r="BF186" i="9"/>
  <c r="BE192" i="9"/>
  <c r="AQ193" i="9"/>
  <c r="AZ193" i="9" s="1"/>
  <c r="AR193" i="9"/>
  <c r="BS193" i="9" s="1"/>
  <c r="AS193" i="9"/>
  <c r="AT193" i="9"/>
  <c r="AU193" i="9"/>
  <c r="AV193" i="9"/>
  <c r="AW193" i="9"/>
  <c r="CB195" i="9" s="1"/>
  <c r="AQ194" i="9"/>
  <c r="BC193" i="9" s="1"/>
  <c r="AR194" i="9"/>
  <c r="AS194" i="9"/>
  <c r="CO193" i="9" s="1"/>
  <c r="AT194" i="9"/>
  <c r="AV194" i="9"/>
  <c r="BF195" i="9"/>
  <c r="AQ202" i="9"/>
  <c r="AZ202" i="9" s="1"/>
  <c r="AS202" i="9"/>
  <c r="AT202" i="9"/>
  <c r="BE201" i="9" s="1"/>
  <c r="AU202" i="9"/>
  <c r="BF204" i="9" s="1"/>
  <c r="AV202" i="9"/>
  <c r="AW202" i="9"/>
  <c r="CB204" i="9" s="1"/>
  <c r="AQ203" i="9"/>
  <c r="BC202" i="9" s="1"/>
  <c r="AR203" i="9"/>
  <c r="AS203" i="9"/>
  <c r="CO202" i="9" s="1"/>
  <c r="AT203" i="9"/>
  <c r="AV203" i="9"/>
  <c r="AQ211" i="9"/>
  <c r="AS211" i="9"/>
  <c r="AT211" i="9"/>
  <c r="BE210" i="9" s="1"/>
  <c r="AU211" i="9"/>
  <c r="AV211" i="9"/>
  <c r="AW211" i="9"/>
  <c r="CB213" i="9" s="1"/>
  <c r="AZ211" i="9"/>
  <c r="BC211" i="9"/>
  <c r="AQ212" i="9"/>
  <c r="AR212" i="9"/>
  <c r="AS212" i="9"/>
  <c r="CO211" i="9" s="1"/>
  <c r="AT212" i="9"/>
  <c r="AV212" i="9"/>
  <c r="BF213" i="9"/>
  <c r="AQ220" i="9"/>
  <c r="AZ220" i="9" s="1"/>
  <c r="AS220" i="9"/>
  <c r="AT220" i="9"/>
  <c r="BE219" i="9" s="1"/>
  <c r="AU220" i="9"/>
  <c r="AV220" i="9"/>
  <c r="AW220" i="9"/>
  <c r="CB222" i="9" s="1"/>
  <c r="BC220" i="9"/>
  <c r="AQ221" i="9"/>
  <c r="AR221" i="9"/>
  <c r="AS221" i="9"/>
  <c r="CO220" i="9" s="1"/>
  <c r="AT221" i="9"/>
  <c r="AV221" i="9"/>
  <c r="BF222" i="9"/>
  <c r="AQ229" i="9"/>
  <c r="AZ229" i="9" s="1"/>
  <c r="AS229" i="9"/>
  <c r="AT229" i="9"/>
  <c r="BE228" i="9" s="1"/>
  <c r="AU229" i="9"/>
  <c r="AV229" i="9"/>
  <c r="AW229" i="9"/>
  <c r="CB231" i="9" s="1"/>
  <c r="AQ230" i="9"/>
  <c r="BC229" i="9" s="1"/>
  <c r="AR230" i="9"/>
  <c r="AS230" i="9"/>
  <c r="CO229" i="9" s="1"/>
  <c r="AT230" i="9"/>
  <c r="AV230" i="9"/>
  <c r="BF231" i="9"/>
  <c r="AQ238" i="9"/>
  <c r="AZ238" i="9" s="1"/>
  <c r="AS238" i="9"/>
  <c r="AT238" i="9"/>
  <c r="BE237" i="9" s="1"/>
  <c r="AU238" i="9"/>
  <c r="BF240" i="9" s="1"/>
  <c r="AV238" i="9"/>
  <c r="AW238" i="9"/>
  <c r="CB240" i="9" s="1"/>
  <c r="AQ239" i="9"/>
  <c r="BC238" i="9" s="1"/>
  <c r="AR239" i="9"/>
  <c r="AS239" i="9"/>
  <c r="CO238" i="9" s="1"/>
  <c r="AT239" i="9"/>
  <c r="AV239" i="9"/>
  <c r="AM22" i="9" l="1"/>
  <c r="AG22" i="9"/>
  <c r="U24" i="9"/>
  <c r="AG24" i="9" s="1"/>
  <c r="AG13" i="9"/>
  <c r="AM26" i="9"/>
  <c r="AN6" i="9"/>
  <c r="F10" i="9"/>
  <c r="AR29" i="9"/>
  <c r="BS29" i="9" s="1"/>
  <c r="CD58" i="9"/>
  <c r="AE31" i="9"/>
  <c r="AR20" i="9"/>
  <c r="BS20" i="9" s="1"/>
  <c r="BH13" i="9"/>
  <c r="AN33" i="9"/>
  <c r="S26" i="9"/>
  <c r="AE26" i="9" s="1"/>
  <c r="CD49" i="9"/>
  <c r="AM8" i="9"/>
  <c r="AL24" i="9"/>
  <c r="E19" i="9"/>
  <c r="AO35" i="9"/>
  <c r="E23" i="9"/>
  <c r="S17" i="9"/>
  <c r="AE17" i="9" s="1"/>
  <c r="BH22" i="9"/>
  <c r="AH24" i="9"/>
  <c r="AN15" i="9"/>
  <c r="AG8" i="9"/>
  <c r="CD4" i="9"/>
  <c r="AN22" i="9"/>
  <c r="AL8" i="9"/>
  <c r="AO31" i="9"/>
  <c r="AE4" i="9"/>
  <c r="AA37" i="9"/>
  <c r="AG37" i="9" s="1"/>
  <c r="AG33" i="9"/>
  <c r="U35" i="9"/>
  <c r="AH13" i="9"/>
  <c r="AN13" i="9"/>
  <c r="X35" i="9"/>
  <c r="AM35" i="9" s="1"/>
  <c r="AG31" i="9"/>
  <c r="CD131" i="9"/>
  <c r="BH131" i="9"/>
  <c r="CD122" i="9"/>
  <c r="BH122" i="9"/>
  <c r="CD113" i="9"/>
  <c r="BH85" i="9"/>
  <c r="CD76" i="9"/>
  <c r="CD67" i="9"/>
  <c r="CD40" i="9"/>
  <c r="BH31" i="9"/>
  <c r="BH4" i="9"/>
  <c r="CD31" i="9"/>
  <c r="BH58" i="9"/>
  <c r="BH76" i="9"/>
  <c r="BH40" i="9"/>
  <c r="AE35" i="9"/>
  <c r="CD104" i="9"/>
  <c r="CD95" i="9"/>
  <c r="CD22" i="9"/>
  <c r="BH104" i="9"/>
  <c r="BA106" i="9"/>
  <c r="AM37" i="9"/>
  <c r="BA17" i="9"/>
  <c r="CD13" i="9"/>
  <c r="BH49" i="9"/>
  <c r="BA51" i="9"/>
  <c r="AL33" i="9"/>
  <c r="AE33" i="9"/>
  <c r="AO33" i="9"/>
  <c r="X17" i="9"/>
  <c r="AM17" i="9" s="1"/>
  <c r="AG4" i="9"/>
  <c r="F51" i="9"/>
  <c r="AM31" i="9"/>
  <c r="S15" i="9"/>
  <c r="AE8" i="9"/>
  <c r="AH8" i="9" s="1"/>
  <c r="AI8" i="9" s="1"/>
  <c r="BA42" i="9"/>
  <c r="S37" i="9"/>
  <c r="AN31" i="9"/>
  <c r="AE22" i="9"/>
  <c r="S6" i="9"/>
  <c r="U26" i="9"/>
  <c r="AG26" i="9" s="1"/>
  <c r="AN4" i="9"/>
  <c r="BH95" i="9"/>
  <c r="CD85" i="9"/>
  <c r="AH22" i="9" l="1"/>
  <c r="AI22" i="9" s="1"/>
  <c r="AI24" i="9"/>
  <c r="AN37" i="9"/>
  <c r="AL17" i="9"/>
  <c r="AI13" i="9"/>
  <c r="AH26" i="9"/>
  <c r="AH4" i="9"/>
  <c r="AI4" i="9" s="1"/>
  <c r="AQ94" i="9"/>
  <c r="BC93" i="9" s="1"/>
  <c r="E29" i="9"/>
  <c r="AG35" i="9"/>
  <c r="AH35" i="9" s="1"/>
  <c r="AQ75" i="9"/>
  <c r="BC74" i="9" s="1"/>
  <c r="E25" i="9"/>
  <c r="AL35" i="9"/>
  <c r="AL26" i="9"/>
  <c r="AH31" i="9"/>
  <c r="AI31" i="9" s="1"/>
  <c r="F12" i="9"/>
  <c r="AR38" i="9"/>
  <c r="BS38" i="9" s="1"/>
  <c r="AH33" i="9"/>
  <c r="AI33" i="9" s="1"/>
  <c r="AE37" i="9"/>
  <c r="AH37" i="9" s="1"/>
  <c r="AL37" i="9"/>
  <c r="AG17" i="9"/>
  <c r="AH17" i="9" s="1"/>
  <c r="AI17" i="9" s="1"/>
  <c r="AE6" i="9"/>
  <c r="AH6" i="9" s="1"/>
  <c r="AL6" i="9"/>
  <c r="F53" i="9"/>
  <c r="AR211" i="9"/>
  <c r="BS211" i="9" s="1"/>
  <c r="AL15" i="9"/>
  <c r="AE15" i="9"/>
  <c r="AH15" i="9" s="1"/>
  <c r="AI15" i="9" s="1"/>
  <c r="AJ15" i="9" s="1"/>
  <c r="AI6" i="9" l="1"/>
  <c r="AJ6" i="9" s="1"/>
  <c r="AI26" i="9"/>
  <c r="AJ17" i="9"/>
  <c r="AI35" i="9"/>
  <c r="AJ4" i="9"/>
  <c r="R28" i="9" s="1"/>
  <c r="AJ8" i="9"/>
  <c r="AI37" i="9"/>
  <c r="AQ103" i="9"/>
  <c r="BC102" i="9" s="1"/>
  <c r="E31" i="9"/>
  <c r="AQ121" i="9"/>
  <c r="BC120" i="9" s="1"/>
  <c r="E35" i="9"/>
  <c r="AQ139" i="9" s="1"/>
  <c r="BC138" i="9" s="1"/>
  <c r="F14" i="9"/>
  <c r="AR47" i="9"/>
  <c r="BS47" i="9" s="1"/>
  <c r="AJ13" i="9"/>
  <c r="R42" i="9" s="1"/>
  <c r="F55" i="9"/>
  <c r="AR220" i="9"/>
  <c r="BS220" i="9" s="1"/>
  <c r="AJ26" i="9" l="1"/>
  <c r="AJ24" i="9"/>
  <c r="AJ22" i="9"/>
  <c r="AJ31" i="9"/>
  <c r="R46" i="9" s="1"/>
  <c r="I37" i="9" s="1"/>
  <c r="AU148" i="9" s="1"/>
  <c r="BH149" i="9" s="1"/>
  <c r="AJ33" i="9"/>
  <c r="AJ37" i="9"/>
  <c r="AJ35" i="9"/>
  <c r="R41" i="9"/>
  <c r="K37" i="9" s="1"/>
  <c r="AW148" i="9" s="1"/>
  <c r="CD149" i="9" s="1"/>
  <c r="R40" i="9"/>
  <c r="I39" i="9" s="1"/>
  <c r="AU157" i="9" s="1"/>
  <c r="BH158" i="9" s="1"/>
  <c r="F16" i="9"/>
  <c r="AR56" i="9"/>
  <c r="BS56" i="9" s="1"/>
  <c r="E37" i="9"/>
  <c r="AQ130" i="9"/>
  <c r="BC129" i="9" s="1"/>
  <c r="I42" i="9"/>
  <c r="K50" i="9" s="1"/>
  <c r="R43" i="9"/>
  <c r="K39" i="9" s="1"/>
  <c r="AR229" i="9"/>
  <c r="BS229" i="9" s="1"/>
  <c r="F57" i="9"/>
  <c r="AR238" i="9" s="1"/>
  <c r="BS238" i="9" s="1"/>
  <c r="I46" i="9" l="1"/>
  <c r="AU185" i="9" s="1"/>
  <c r="I50" i="9"/>
  <c r="AU203" i="9" s="1"/>
  <c r="K48" i="9"/>
  <c r="R44" i="9"/>
  <c r="I35" i="9" s="1"/>
  <c r="AU139" i="9" s="1"/>
  <c r="BH140" i="9" s="1"/>
  <c r="R45" i="9"/>
  <c r="K42" i="9" s="1"/>
  <c r="R47" i="9"/>
  <c r="K35" i="9" s="1"/>
  <c r="AQ148" i="9"/>
  <c r="BC147" i="9" s="1"/>
  <c r="E39" i="9"/>
  <c r="AQ157" i="9" s="1"/>
  <c r="BC156" i="9" s="1"/>
  <c r="F18" i="9"/>
  <c r="AR65" i="9"/>
  <c r="BS65" i="9" s="1"/>
  <c r="AW203" i="9"/>
  <c r="K58" i="9"/>
  <c r="AW239" i="9" s="1"/>
  <c r="AW157" i="9"/>
  <c r="CD158" i="9" s="1"/>
  <c r="K44" i="9"/>
  <c r="AU166" i="9"/>
  <c r="BH167" i="9" s="1"/>
  <c r="K56" i="9" l="1"/>
  <c r="AW230" i="9" s="1"/>
  <c r="K54" i="9"/>
  <c r="AW221" i="9" s="1"/>
  <c r="AW194" i="9"/>
  <c r="I58" i="9"/>
  <c r="AU239" i="9" s="1"/>
  <c r="I48" i="9"/>
  <c r="AW166" i="9"/>
  <c r="CD167" i="9" s="1"/>
  <c r="K46" i="9"/>
  <c r="AR74" i="9"/>
  <c r="BS74" i="9" s="1"/>
  <c r="F20" i="9"/>
  <c r="AW176" i="9"/>
  <c r="AW139" i="9"/>
  <c r="CD140" i="9" s="1"/>
  <c r="I44" i="9"/>
  <c r="I52" i="9" s="1"/>
  <c r="AU212" i="9" s="1"/>
  <c r="AU194" i="9" l="1"/>
  <c r="I56" i="9"/>
  <c r="AU230" i="9" s="1"/>
  <c r="AW185" i="9"/>
  <c r="K52" i="9"/>
  <c r="AW212" i="9" s="1"/>
  <c r="F22" i="9"/>
  <c r="AR83" i="9"/>
  <c r="BS83" i="9" s="1"/>
  <c r="AU176" i="9"/>
  <c r="I54" i="9"/>
  <c r="AU221" i="9" s="1"/>
  <c r="F24" i="9" l="1"/>
  <c r="AR93" i="9"/>
  <c r="BS93" i="9" s="1"/>
  <c r="AR102" i="9" l="1"/>
  <c r="BS102" i="9" s="1"/>
  <c r="F26" i="9"/>
  <c r="F28" i="9" l="1"/>
  <c r="AR111" i="9"/>
  <c r="BS111" i="9" s="1"/>
  <c r="AR120" i="9" l="1"/>
  <c r="BS120" i="9" s="1"/>
  <c r="F30" i="9"/>
  <c r="AR129" i="9" s="1"/>
  <c r="BS129" i="9" s="1"/>
</calcChain>
</file>

<file path=xl/sharedStrings.xml><?xml version="1.0" encoding="utf-8"?>
<sst xmlns="http://schemas.openxmlformats.org/spreadsheetml/2006/main" count="550" uniqueCount="83">
  <si>
    <t>A</t>
  </si>
  <si>
    <t>skóre</t>
  </si>
  <si>
    <t>podíl</t>
  </si>
  <si>
    <t>body</t>
  </si>
  <si>
    <t>pořadí</t>
  </si>
  <si>
    <t>HŘIŠTĚ</t>
  </si>
  <si>
    <t>skupina</t>
  </si>
  <si>
    <t>:</t>
  </si>
  <si>
    <t>.  zápas</t>
  </si>
  <si>
    <t>Hřiště č.</t>
  </si>
  <si>
    <t>zápas</t>
  </si>
  <si>
    <t>tým č.</t>
  </si>
  <si>
    <t>-</t>
  </si>
  <si>
    <t>B</t>
  </si>
  <si>
    <t>Tým</t>
  </si>
  <si>
    <t>C</t>
  </si>
  <si>
    <t>D</t>
  </si>
  <si>
    <t>A1</t>
  </si>
  <si>
    <t>A2</t>
  </si>
  <si>
    <t>B1</t>
  </si>
  <si>
    <t>B2</t>
  </si>
  <si>
    <t>C1</t>
  </si>
  <si>
    <t>C2</t>
  </si>
  <si>
    <t>D1</t>
  </si>
  <si>
    <t>D2</t>
  </si>
  <si>
    <t/>
  </si>
  <si>
    <t>kolo</t>
  </si>
  <si>
    <t>POŘADÍ ZÁPASŮ NA HŘIŠTÍCH V ZÁKALDNÍ ČÁSTI</t>
  </si>
  <si>
    <t>POŘADÍ ZÁPASŮ NA HŘIŠTÍCH V NADSTAVBĚ</t>
  </si>
  <si>
    <t>N1</t>
  </si>
  <si>
    <t>N2</t>
  </si>
  <si>
    <t>N3</t>
  </si>
  <si>
    <t>Pořadí následujících zápasů bude postupně hráno na hřišti, kde se dohraje nejdříve!</t>
  </si>
  <si>
    <t>N4</t>
  </si>
  <si>
    <t>čtvrtfinále</t>
  </si>
  <si>
    <t>o umístění</t>
  </si>
  <si>
    <t>U1</t>
  </si>
  <si>
    <t>U2</t>
  </si>
  <si>
    <t>poražený N1</t>
  </si>
  <si>
    <t>poražený N3</t>
  </si>
  <si>
    <t>poražený N2</t>
  </si>
  <si>
    <t>poražený N4</t>
  </si>
  <si>
    <t>S1</t>
  </si>
  <si>
    <t>S2</t>
  </si>
  <si>
    <t>semifinále</t>
  </si>
  <si>
    <t>vítěz N1</t>
  </si>
  <si>
    <t>vítěz N3</t>
  </si>
  <si>
    <t>vítěz N2</t>
  </si>
  <si>
    <t>vítěz N4</t>
  </si>
  <si>
    <t>zápas o</t>
  </si>
  <si>
    <t>7. místo</t>
  </si>
  <si>
    <t>poražený U1</t>
  </si>
  <si>
    <t>poražený U2</t>
  </si>
  <si>
    <t>F7</t>
  </si>
  <si>
    <t>F5</t>
  </si>
  <si>
    <t>F3</t>
  </si>
  <si>
    <t>F1</t>
  </si>
  <si>
    <t>5. místo</t>
  </si>
  <si>
    <t>3. místo</t>
  </si>
  <si>
    <t>1. místo</t>
  </si>
  <si>
    <t>finále o</t>
  </si>
  <si>
    <t>vítěz U1</t>
  </si>
  <si>
    <t>vítěz U2</t>
  </si>
  <si>
    <t>poražený S1</t>
  </si>
  <si>
    <t>poražený S2</t>
  </si>
  <si>
    <t>vítěz S1</t>
  </si>
  <si>
    <t>vítěz S2</t>
  </si>
  <si>
    <t>Velim</t>
  </si>
  <si>
    <t>Pečky</t>
  </si>
  <si>
    <t>Kmochova</t>
  </si>
  <si>
    <t>Masarykova</t>
  </si>
  <si>
    <t>Ovčárecká</t>
  </si>
  <si>
    <t>Prok.Velikého</t>
  </si>
  <si>
    <t>Gymnázium</t>
  </si>
  <si>
    <t>Mnichovická</t>
  </si>
  <si>
    <t>Lipanská</t>
  </si>
  <si>
    <t>Týnec n.L.</t>
  </si>
  <si>
    <t>Býchory</t>
  </si>
  <si>
    <t>Kouřim</t>
  </si>
  <si>
    <t>Velký Osek</t>
  </si>
  <si>
    <t>tým 2.</t>
  </si>
  <si>
    <t>tým 1.</t>
  </si>
  <si>
    <t>POŘADÍ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</si>
</sst>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35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2" tint="-0.74999237037263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sz val="36"/>
      <color theme="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6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2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9" tint="-0.499984740745262"/>
      <name val="Arial"/>
      <family val="2"/>
      <charset val="238"/>
    </font>
    <font>
      <b/>
      <sz val="12"/>
      <color theme="9" tint="-0.249977111117893"/>
      <name val="Calibri"/>
      <family val="2"/>
      <charset val="238"/>
      <scheme val="minor"/>
    </font>
    <font>
      <i/>
      <sz val="11"/>
      <color theme="9" tint="-0.499984740745262"/>
      <name val="Calibri"/>
      <family val="2"/>
      <charset val="238"/>
      <scheme val="minor"/>
    </font>
    <font>
      <b/>
      <i/>
      <sz val="14"/>
      <color theme="9" tint="-0.499984740745262"/>
      <name val="Calibri"/>
      <family val="2"/>
      <charset val="238"/>
      <scheme val="minor"/>
    </font>
    <font>
      <b/>
      <i/>
      <sz val="16"/>
      <color theme="9" tint="-0.499984740745262"/>
      <name val="Calibri"/>
      <family val="2"/>
      <charset val="238"/>
      <scheme val="minor"/>
    </font>
    <font>
      <b/>
      <i/>
      <sz val="18"/>
      <color theme="9" tint="-0.499984740745262"/>
      <name val="Calibri"/>
      <family val="2"/>
      <charset val="238"/>
      <scheme val="minor"/>
    </font>
    <font>
      <b/>
      <i/>
      <sz val="20"/>
      <color theme="9" tint="-0.499984740745262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b/>
      <sz val="18"/>
      <color theme="9" tint="-0.499984740745262"/>
      <name val="Calibri"/>
      <family val="2"/>
      <charset val="238"/>
      <scheme val="minor"/>
    </font>
    <font>
      <b/>
      <sz val="20"/>
      <color theme="9" tint="-0.499984740745262"/>
      <name val="Arial"/>
      <family val="2"/>
      <charset val="238"/>
    </font>
    <font>
      <b/>
      <sz val="16"/>
      <color theme="9" tint="-0.499984740745262"/>
      <name val="Arial"/>
      <family val="2"/>
      <charset val="238"/>
    </font>
    <font>
      <b/>
      <sz val="24"/>
      <color theme="9" tint="-0.499984740745262"/>
      <name val="Arial"/>
      <family val="2"/>
      <charset val="238"/>
    </font>
    <font>
      <sz val="16"/>
      <color theme="9" tint="-0.499984740745262"/>
      <name val="Arial"/>
      <family val="2"/>
      <charset val="238"/>
    </font>
    <font>
      <b/>
      <sz val="11"/>
      <color theme="9" tint="-0.499984740745262"/>
      <name val="Calibri"/>
      <family val="2"/>
      <charset val="238"/>
    </font>
    <font>
      <b/>
      <sz val="14"/>
      <color theme="9" tint="-0.499984740745262"/>
      <name val="Calibri"/>
      <family val="2"/>
      <charset val="238"/>
    </font>
    <font>
      <b/>
      <sz val="18"/>
      <color theme="9" tint="-0.499984740745262"/>
      <name val="Calibri"/>
      <family val="2"/>
      <charset val="238"/>
    </font>
    <font>
      <b/>
      <sz val="16"/>
      <color theme="9" tint="-0.499984740745262"/>
      <name val="Calibri"/>
      <family val="2"/>
      <charset val="238"/>
    </font>
    <font>
      <b/>
      <sz val="18"/>
      <color theme="9" tint="-0.499984740745262"/>
      <name val="Arial"/>
      <family val="2"/>
      <charset val="238"/>
    </font>
    <font>
      <b/>
      <sz val="14"/>
      <color theme="9" tint="-0.49998474074526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theme="3"/>
      </left>
      <right style="thick">
        <color theme="3"/>
      </right>
      <top style="thick">
        <color theme="3"/>
      </top>
      <bottom/>
      <diagonal/>
    </border>
    <border>
      <left style="thick">
        <color theme="3"/>
      </left>
      <right/>
      <top style="thick">
        <color theme="3"/>
      </top>
      <bottom/>
      <diagonal/>
    </border>
    <border>
      <left/>
      <right/>
      <top style="thick">
        <color theme="3"/>
      </top>
      <bottom/>
      <diagonal/>
    </border>
    <border>
      <left/>
      <right style="thick">
        <color theme="3"/>
      </right>
      <top style="thick">
        <color theme="3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theme="3"/>
      </left>
      <right style="thick">
        <color theme="3"/>
      </right>
      <top/>
      <bottom style="thick">
        <color theme="3"/>
      </bottom>
      <diagonal/>
    </border>
    <border>
      <left style="thick">
        <color theme="3"/>
      </left>
      <right/>
      <top/>
      <bottom style="thick">
        <color theme="3"/>
      </bottom>
      <diagonal/>
    </border>
    <border>
      <left/>
      <right style="thick">
        <color theme="3"/>
      </right>
      <top/>
      <bottom style="thick">
        <color theme="3"/>
      </bottom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ck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8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13" fillId="0" borderId="0" xfId="0" applyFont="1"/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0" fillId="7" borderId="13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18" fillId="3" borderId="12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3" fontId="18" fillId="3" borderId="13" xfId="0" applyNumberFormat="1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0" fontId="19" fillId="3" borderId="24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  <xf numFmtId="0" fontId="20" fillId="3" borderId="25" xfId="0" applyFont="1" applyFill="1" applyBorder="1" applyAlignment="1">
      <alignment horizontal="center" vertical="center"/>
    </xf>
    <xf numFmtId="0" fontId="21" fillId="3" borderId="25" xfId="0" applyFont="1" applyFill="1" applyBorder="1" applyAlignment="1">
      <alignment horizontal="center" vertical="center"/>
    </xf>
    <xf numFmtId="0" fontId="23" fillId="4" borderId="2" xfId="0" applyFont="1" applyFill="1" applyBorder="1"/>
    <xf numFmtId="0" fontId="23" fillId="4" borderId="3" xfId="0" applyFont="1" applyFill="1" applyBorder="1"/>
    <xf numFmtId="0" fontId="24" fillId="4" borderId="3" xfId="0" applyFont="1" applyFill="1" applyBorder="1" applyAlignment="1">
      <alignment horizontal="left" vertical="center"/>
    </xf>
    <xf numFmtId="0" fontId="23" fillId="4" borderId="4" xfId="0" applyFont="1" applyFill="1" applyBorder="1"/>
    <xf numFmtId="0" fontId="23" fillId="4" borderId="16" xfId="0" applyFont="1" applyFill="1" applyBorder="1"/>
    <xf numFmtId="0" fontId="25" fillId="4" borderId="0" xfId="1" applyFont="1" applyFill="1" applyAlignment="1">
      <alignment vertical="center"/>
    </xf>
    <xf numFmtId="0" fontId="26" fillId="4" borderId="0" xfId="1" applyFont="1" applyFill="1" applyAlignment="1">
      <alignment vertical="center"/>
    </xf>
    <xf numFmtId="0" fontId="28" fillId="4" borderId="0" xfId="0" applyFont="1" applyFill="1" applyAlignment="1">
      <alignment vertical="center"/>
    </xf>
    <xf numFmtId="0" fontId="23" fillId="4" borderId="17" xfId="0" applyFont="1" applyFill="1" applyBorder="1"/>
    <xf numFmtId="0" fontId="29" fillId="4" borderId="0" xfId="1" applyFont="1" applyFill="1"/>
    <xf numFmtId="0" fontId="31" fillId="4" borderId="0" xfId="1" applyFont="1" applyFill="1" applyAlignment="1">
      <alignment vertical="center"/>
    </xf>
    <xf numFmtId="0" fontId="32" fillId="4" borderId="0" xfId="1" applyFont="1" applyFill="1" applyAlignment="1">
      <alignment horizontal="center" vertical="center"/>
    </xf>
    <xf numFmtId="0" fontId="23" fillId="4" borderId="0" xfId="0" applyFont="1" applyFill="1"/>
    <xf numFmtId="0" fontId="16" fillId="4" borderId="47" xfId="1" applyFont="1" applyFill="1" applyBorder="1"/>
    <xf numFmtId="0" fontId="34" fillId="4" borderId="33" xfId="1" applyFont="1" applyFill="1" applyBorder="1" applyAlignment="1">
      <alignment horizontal="center" vertical="center"/>
    </xf>
    <xf numFmtId="0" fontId="25" fillId="4" borderId="48" xfId="1" applyFont="1" applyFill="1" applyBorder="1" applyAlignment="1">
      <alignment horizontal="left" vertical="center"/>
    </xf>
    <xf numFmtId="0" fontId="34" fillId="4" borderId="49" xfId="1" applyFont="1" applyFill="1" applyBorder="1" applyAlignment="1">
      <alignment horizontal="center"/>
    </xf>
    <xf numFmtId="0" fontId="34" fillId="4" borderId="49" xfId="0" applyFont="1" applyFill="1" applyBorder="1" applyAlignment="1">
      <alignment horizontal="center"/>
    </xf>
    <xf numFmtId="0" fontId="16" fillId="4" borderId="0" xfId="1" applyFont="1" applyFill="1"/>
    <xf numFmtId="0" fontId="34" fillId="4" borderId="0" xfId="1" applyFont="1" applyFill="1" applyAlignment="1">
      <alignment horizontal="center" vertical="center"/>
    </xf>
    <xf numFmtId="0" fontId="34" fillId="4" borderId="0" xfId="1" applyFont="1" applyFill="1"/>
    <xf numFmtId="0" fontId="34" fillId="4" borderId="0" xfId="0" applyFont="1" applyFill="1"/>
    <xf numFmtId="0" fontId="16" fillId="4" borderId="47" xfId="0" applyFont="1" applyFill="1" applyBorder="1"/>
    <xf numFmtId="0" fontId="34" fillId="4" borderId="33" xfId="0" applyFont="1" applyFill="1" applyBorder="1" applyAlignment="1">
      <alignment horizontal="center" vertical="center"/>
    </xf>
    <xf numFmtId="0" fontId="25" fillId="4" borderId="48" xfId="0" applyFont="1" applyFill="1" applyBorder="1" applyAlignment="1">
      <alignment horizontal="left" vertical="center"/>
    </xf>
    <xf numFmtId="0" fontId="23" fillId="4" borderId="50" xfId="0" applyFont="1" applyFill="1" applyBorder="1"/>
    <xf numFmtId="0" fontId="23" fillId="4" borderId="51" xfId="0" applyFont="1" applyFill="1" applyBorder="1"/>
    <xf numFmtId="0" fontId="23" fillId="4" borderId="52" xfId="0" applyFont="1" applyFill="1" applyBorder="1"/>
    <xf numFmtId="0" fontId="23" fillId="0" borderId="0" xfId="0" applyFont="1"/>
    <xf numFmtId="0" fontId="34" fillId="4" borderId="33" xfId="0" applyFont="1" applyFill="1" applyBorder="1" applyAlignment="1">
      <alignment vertical="center"/>
    </xf>
    <xf numFmtId="0" fontId="34" fillId="4" borderId="33" xfId="1" applyFont="1" applyFill="1" applyBorder="1" applyAlignment="1">
      <alignment vertical="center"/>
    </xf>
    <xf numFmtId="0" fontId="33" fillId="3" borderId="0" xfId="1" applyFont="1" applyFill="1" applyAlignment="1">
      <alignment vertical="center"/>
    </xf>
    <xf numFmtId="0" fontId="14" fillId="7" borderId="25" xfId="0" applyFont="1" applyFill="1" applyBorder="1" applyAlignment="1">
      <alignment horizontal="center" wrapText="1"/>
    </xf>
    <xf numFmtId="0" fontId="14" fillId="7" borderId="1" xfId="0" applyFont="1" applyFill="1" applyBorder="1" applyAlignment="1">
      <alignment horizontal="center" wrapText="1"/>
    </xf>
    <xf numFmtId="0" fontId="25" fillId="4" borderId="0" xfId="1" applyFont="1" applyFill="1" applyAlignment="1">
      <alignment horizontal="left" vertical="center"/>
    </xf>
    <xf numFmtId="0" fontId="17" fillId="0" borderId="12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0" fillId="8" borderId="0" xfId="0" applyFill="1"/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/>
    </xf>
    <xf numFmtId="3" fontId="12" fillId="0" borderId="41" xfId="0" applyNumberFormat="1" applyFont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3" fontId="12" fillId="0" borderId="46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 wrapText="1"/>
    </xf>
    <xf numFmtId="3" fontId="12" fillId="0" borderId="2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0" fillId="4" borderId="0" xfId="1" applyFont="1" applyFill="1" applyAlignment="1">
      <alignment horizontal="center" vertical="center"/>
    </xf>
    <xf numFmtId="0" fontId="34" fillId="3" borderId="33" xfId="1" applyFont="1" applyFill="1" applyBorder="1" applyAlignment="1">
      <alignment horizontal="center" vertical="center"/>
    </xf>
    <xf numFmtId="0" fontId="34" fillId="3" borderId="48" xfId="1" applyFont="1" applyFill="1" applyBorder="1" applyAlignment="1">
      <alignment horizontal="center" vertical="center"/>
    </xf>
    <xf numFmtId="0" fontId="34" fillId="3" borderId="33" xfId="0" applyFont="1" applyFill="1" applyBorder="1" applyAlignment="1">
      <alignment horizontal="center" vertical="center"/>
    </xf>
    <xf numFmtId="0" fontId="34" fillId="3" borderId="48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right" vertical="center"/>
    </xf>
    <xf numFmtId="0" fontId="25" fillId="4" borderId="0" xfId="1" applyFont="1" applyFill="1" applyAlignment="1">
      <alignment horizontal="center" vertical="center"/>
    </xf>
    <xf numFmtId="0" fontId="27" fillId="4" borderId="0" xfId="1" applyFont="1" applyFill="1" applyAlignment="1">
      <alignment horizontal="right" vertical="center"/>
    </xf>
    <xf numFmtId="0" fontId="25" fillId="4" borderId="0" xfId="1" applyFont="1" applyFill="1" applyAlignment="1">
      <alignment horizontal="left" vertical="center"/>
    </xf>
    <xf numFmtId="0" fontId="26" fillId="4" borderId="0" xfId="0" applyFont="1" applyFill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33" fillId="4" borderId="0" xfId="1" applyFont="1" applyFill="1" applyAlignment="1">
      <alignment horizontal="left" vertical="center"/>
    </xf>
    <xf numFmtId="0" fontId="22" fillId="3" borderId="12" xfId="0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7" fillId="6" borderId="11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textRotation="90" wrapText="1"/>
    </xf>
    <xf numFmtId="0" fontId="6" fillId="2" borderId="39" xfId="0" applyFont="1" applyFill="1" applyBorder="1" applyAlignment="1">
      <alignment horizontal="center" vertical="center" textRotation="90" wrapText="1"/>
    </xf>
    <xf numFmtId="1" fontId="10" fillId="2" borderId="45" xfId="0" applyNumberFormat="1" applyFont="1" applyFill="1" applyBorder="1" applyAlignment="1">
      <alignment horizontal="center" vertical="center"/>
    </xf>
    <xf numFmtId="1" fontId="10" fillId="2" borderId="40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textRotation="90" wrapText="1"/>
    </xf>
    <xf numFmtId="0" fontId="6" fillId="5" borderId="34" xfId="0" applyFont="1" applyFill="1" applyBorder="1" applyAlignment="1">
      <alignment horizontal="center" vertical="center" wrapText="1"/>
    </xf>
    <xf numFmtId="0" fontId="6" fillId="5" borderId="55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6" fillId="5" borderId="54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6" fillId="6" borderId="56" xfId="0" applyFont="1" applyFill="1" applyBorder="1" applyAlignment="1">
      <alignment horizontal="center" vertical="center" wrapText="1"/>
    </xf>
    <xf numFmtId="0" fontId="6" fillId="6" borderId="54" xfId="0" applyFont="1" applyFill="1" applyBorder="1" applyAlignment="1">
      <alignment horizontal="center" vertical="center" wrapText="1"/>
    </xf>
    <xf numFmtId="0" fontId="6" fillId="7" borderId="58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59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/>
    </xf>
    <xf numFmtId="0" fontId="15" fillId="7" borderId="36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6" borderId="3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27" xfId="0" applyFont="1" applyFill="1" applyBorder="1" applyAlignment="1">
      <alignment horizontal="center" vertical="center"/>
    </xf>
    <xf numFmtId="0" fontId="15" fillId="7" borderId="31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5" fillId="7" borderId="61" xfId="0" applyFont="1" applyFill="1" applyBorder="1" applyAlignment="1">
      <alignment horizontal="center" vertical="center" wrapText="1"/>
    </xf>
    <xf numFmtId="0" fontId="15" fillId="7" borderId="22" xfId="0" applyFont="1" applyFill="1" applyBorder="1" applyAlignment="1">
      <alignment horizontal="center" vertical="center" wrapText="1"/>
    </xf>
    <xf numFmtId="0" fontId="15" fillId="7" borderId="60" xfId="0" applyFont="1" applyFill="1" applyBorder="1" applyAlignment="1">
      <alignment horizontal="center" vertical="center" wrapText="1"/>
    </xf>
    <xf numFmtId="0" fontId="15" fillId="7" borderId="58" xfId="0" applyFont="1" applyFill="1" applyBorder="1" applyAlignment="1">
      <alignment horizontal="center" vertical="center" wrapText="1"/>
    </xf>
    <xf numFmtId="0" fontId="15" fillId="7" borderId="0" xfId="0" applyFont="1" applyFill="1" applyAlignment="1">
      <alignment horizontal="center" vertical="center" wrapText="1"/>
    </xf>
    <xf numFmtId="0" fontId="15" fillId="7" borderId="59" xfId="0" applyFont="1" applyFill="1" applyBorder="1" applyAlignment="1">
      <alignment horizontal="center" vertical="center" wrapText="1"/>
    </xf>
    <xf numFmtId="1" fontId="10" fillId="2" borderId="19" xfId="0" applyNumberFormat="1" applyFont="1" applyFill="1" applyBorder="1" applyAlignment="1">
      <alignment horizontal="center" vertical="center"/>
    </xf>
    <xf numFmtId="0" fontId="6" fillId="7" borderId="53" xfId="0" applyFont="1" applyFill="1" applyBorder="1" applyAlignment="1">
      <alignment horizontal="center" vertical="center"/>
    </xf>
    <xf numFmtId="0" fontId="15" fillId="7" borderId="57" xfId="0" applyFont="1" applyFill="1" applyBorder="1" applyAlignment="1">
      <alignment horizontal="center" vertical="center" wrapText="1"/>
    </xf>
    <xf numFmtId="0" fontId="6" fillId="5" borderId="5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3" borderId="36" xfId="0" applyFont="1" applyFill="1" applyBorder="1" applyAlignment="1">
      <alignment horizontal="center" vertical="center" wrapText="1"/>
    </xf>
    <xf numFmtId="165" fontId="6" fillId="2" borderId="44" xfId="0" applyNumberFormat="1" applyFont="1" applyFill="1" applyBorder="1" applyAlignment="1">
      <alignment horizontal="center" vertical="center" textRotation="90" wrapText="1"/>
    </xf>
    <xf numFmtId="165" fontId="6" fillId="2" borderId="39" xfId="0" applyNumberFormat="1" applyFont="1" applyFill="1" applyBorder="1" applyAlignment="1">
      <alignment horizontal="center" vertical="center" textRotation="90" wrapText="1"/>
    </xf>
    <xf numFmtId="165" fontId="6" fillId="2" borderId="22" xfId="0" applyNumberFormat="1" applyFont="1" applyFill="1" applyBorder="1" applyAlignment="1">
      <alignment horizontal="center" vertical="center" textRotation="90" wrapText="1"/>
    </xf>
    <xf numFmtId="0" fontId="6" fillId="6" borderId="36" xfId="0" applyFont="1" applyFill="1" applyBorder="1" applyAlignment="1">
      <alignment horizontal="center" vertical="center" wrapText="1"/>
    </xf>
    <xf numFmtId="0" fontId="6" fillId="6" borderId="57" xfId="0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/>
    </xf>
    <xf numFmtId="0" fontId="15" fillId="7" borderId="40" xfId="0" applyFont="1" applyFill="1" applyBorder="1" applyAlignment="1">
      <alignment horizontal="center" vertical="center" wrapText="1"/>
    </xf>
    <xf numFmtId="0" fontId="15" fillId="7" borderId="2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textRotation="90" wrapText="1"/>
    </xf>
    <xf numFmtId="1" fontId="10" fillId="2" borderId="6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textRotation="90"/>
    </xf>
    <xf numFmtId="0" fontId="6" fillId="2" borderId="22" xfId="0" applyFont="1" applyFill="1" applyBorder="1" applyAlignment="1">
      <alignment horizontal="center" vertical="center" textRotation="90"/>
    </xf>
    <xf numFmtId="0" fontId="6" fillId="2" borderId="6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165" fontId="6" fillId="2" borderId="10" xfId="0" applyNumberFormat="1" applyFont="1" applyFill="1" applyBorder="1" applyAlignment="1">
      <alignment horizontal="center" vertical="center" textRotation="90" wrapText="1"/>
    </xf>
    <xf numFmtId="0" fontId="6" fillId="3" borderId="31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3" xfId="2" xr:uid="{00000000-0005-0000-0000-000002000000}"/>
    <cellStyle name="normální 5" xfId="1" xr:uid="{00000000-0005-0000-0000-000003000000}"/>
  </cellStyles>
  <dxfs count="6">
    <dxf>
      <font>
        <color theme="9" tint="0.59996337778862885"/>
      </font>
    </dxf>
    <dxf>
      <font>
        <color theme="0"/>
      </font>
    </dxf>
    <dxf>
      <font>
        <color theme="0" tint="-4.9989318521683403E-2"/>
      </font>
    </dxf>
    <dxf>
      <font>
        <color theme="9" tint="0.79998168889431442"/>
      </font>
    </dxf>
    <dxf>
      <font>
        <color theme="2"/>
      </font>
    </dxf>
    <dxf>
      <font>
        <color theme="0"/>
      </font>
    </dxf>
  </dxfs>
  <tableStyles count="0" defaultTableStyle="TableStyleMedium2" defaultPivotStyle="PivotStyleLight16"/>
  <colors>
    <mruColors>
      <color rgb="FFCC0000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499984740745262"/>
    <pageSetUpPr fitToPage="1"/>
  </sheetPr>
  <dimension ref="A1:CQ255"/>
  <sheetViews>
    <sheetView tabSelected="1" topLeftCell="D43" workbookViewId="0">
      <selection activeCell="R56" sqref="R56"/>
    </sheetView>
  </sheetViews>
  <sheetFormatPr defaultRowHeight="22.5" customHeight="1" x14ac:dyDescent="0.3"/>
  <cols>
    <col min="1" max="1" width="2.88671875" hidden="1" customWidth="1"/>
    <col min="2" max="2" width="5.109375" hidden="1" customWidth="1"/>
    <col min="3" max="3" width="22.88671875" hidden="1" customWidth="1"/>
    <col min="4" max="4" width="4.33203125" customWidth="1"/>
    <col min="5" max="5" width="7.88671875" customWidth="1"/>
    <col min="6" max="6" width="6.5546875" customWidth="1"/>
    <col min="7" max="7" width="7.109375" customWidth="1"/>
    <col min="8" max="8" width="7.88671875" customWidth="1"/>
    <col min="9" max="9" width="30" customWidth="1"/>
    <col min="10" max="10" width="2.88671875" customWidth="1"/>
    <col min="11" max="11" width="30" customWidth="1"/>
    <col min="12" max="12" width="7.109375" customWidth="1"/>
    <col min="13" max="13" width="2.88671875" customWidth="1"/>
    <col min="14" max="14" width="7.109375" customWidth="1"/>
    <col min="15" max="15" width="12" customWidth="1"/>
    <col min="16" max="16" width="6.6640625" style="1" customWidth="1"/>
    <col min="17" max="17" width="3.5546875" customWidth="1"/>
    <col min="18" max="18" width="18.5546875" style="2" customWidth="1"/>
    <col min="19" max="19" width="7.109375" customWidth="1"/>
    <col min="20" max="20" width="2.109375" customWidth="1"/>
    <col min="21" max="22" width="7.109375" customWidth="1"/>
    <col min="23" max="23" width="2.109375" customWidth="1"/>
    <col min="24" max="25" width="7.109375" customWidth="1"/>
    <col min="26" max="26" width="2.109375" customWidth="1"/>
    <col min="27" max="28" width="7.109375" customWidth="1"/>
    <col min="29" max="29" width="2.109375" customWidth="1"/>
    <col min="30" max="31" width="7.109375" customWidth="1"/>
    <col min="32" max="32" width="2.109375" customWidth="1"/>
    <col min="33" max="33" width="7.109375" customWidth="1"/>
    <col min="34" max="34" width="5" customWidth="1"/>
    <col min="35" max="36" width="12.109375" customWidth="1"/>
    <col min="37" max="37" width="6.109375" hidden="1" customWidth="1"/>
    <col min="38" max="41" width="9.109375" style="3" hidden="1" customWidth="1"/>
    <col min="42" max="42" width="4.33203125" customWidth="1"/>
    <col min="43" max="49" width="4.33203125" hidden="1" customWidth="1"/>
    <col min="50" max="50" width="4.33203125" customWidth="1"/>
    <col min="51" max="95" width="5" style="53" customWidth="1"/>
    <col min="96" max="96" width="9.109375"/>
  </cols>
  <sheetData>
    <row r="1" spans="2:95" ht="22.5" customHeight="1" thickTop="1" thickBot="1" x14ac:dyDescent="0.35">
      <c r="E1" s="79" t="s">
        <v>27</v>
      </c>
      <c r="F1" s="79"/>
      <c r="G1" s="79"/>
      <c r="H1" s="79"/>
      <c r="I1" s="79"/>
      <c r="J1" s="79"/>
      <c r="K1" s="79"/>
      <c r="L1" s="79"/>
      <c r="M1" s="79"/>
      <c r="N1" s="79"/>
      <c r="AY1" s="25"/>
      <c r="AZ1" s="26"/>
      <c r="BA1" s="26"/>
      <c r="BB1" s="26"/>
      <c r="BC1" s="26"/>
      <c r="BD1" s="26"/>
      <c r="BE1" s="85" t="str">
        <f>AT2</f>
        <v>skupina</v>
      </c>
      <c r="BF1" s="85"/>
      <c r="BG1" s="85"/>
      <c r="BH1" s="85"/>
      <c r="BI1" s="85"/>
      <c r="BJ1" s="85"/>
      <c r="BK1" s="27" t="str">
        <f>AT3</f>
        <v>D</v>
      </c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8"/>
    </row>
    <row r="2" spans="2:95" ht="22.5" customHeight="1" thickTop="1" x14ac:dyDescent="0.35">
      <c r="B2">
        <v>1</v>
      </c>
      <c r="C2" t="s">
        <v>69</v>
      </c>
      <c r="E2" s="17" t="s">
        <v>26</v>
      </c>
      <c r="F2" s="18">
        <v>1</v>
      </c>
      <c r="G2" s="19" t="s">
        <v>5</v>
      </c>
      <c r="H2" s="20" t="s">
        <v>6</v>
      </c>
      <c r="I2" s="15">
        <v>4</v>
      </c>
      <c r="J2" s="94" t="s">
        <v>7</v>
      </c>
      <c r="K2" s="16">
        <v>13</v>
      </c>
      <c r="L2" s="71">
        <v>21</v>
      </c>
      <c r="M2" s="73" t="s">
        <v>7</v>
      </c>
      <c r="N2" s="75">
        <v>10</v>
      </c>
      <c r="Q2" s="133" t="s">
        <v>0</v>
      </c>
      <c r="R2" s="134"/>
      <c r="S2" s="137">
        <f>Q4</f>
        <v>1</v>
      </c>
      <c r="T2" s="138"/>
      <c r="U2" s="139"/>
      <c r="V2" s="140">
        <f>Q6</f>
        <v>8</v>
      </c>
      <c r="W2" s="138"/>
      <c r="X2" s="139"/>
      <c r="Y2" s="140">
        <f>Q8</f>
        <v>9</v>
      </c>
      <c r="Z2" s="138"/>
      <c r="AA2" s="138"/>
      <c r="AB2" s="137"/>
      <c r="AC2" s="138"/>
      <c r="AD2" s="141"/>
      <c r="AE2" s="148" t="s">
        <v>1</v>
      </c>
      <c r="AF2" s="149"/>
      <c r="AG2" s="149"/>
      <c r="AH2" s="175" t="s">
        <v>2</v>
      </c>
      <c r="AI2" s="177" t="s">
        <v>3</v>
      </c>
      <c r="AJ2" s="100" t="s">
        <v>4</v>
      </c>
      <c r="AQ2" t="str">
        <f t="shared" ref="AQ2:AW3" si="0">E2</f>
        <v>kolo</v>
      </c>
      <c r="AR2">
        <f t="shared" si="0"/>
        <v>1</v>
      </c>
      <c r="AS2" t="str">
        <f t="shared" si="0"/>
        <v>HŘIŠTĚ</v>
      </c>
      <c r="AT2" t="str">
        <f t="shared" si="0"/>
        <v>skupina</v>
      </c>
      <c r="AU2">
        <f t="shared" si="0"/>
        <v>4</v>
      </c>
      <c r="AV2" t="str">
        <f t="shared" si="0"/>
        <v>:</v>
      </c>
      <c r="AW2">
        <f t="shared" si="0"/>
        <v>13</v>
      </c>
      <c r="AY2" s="29"/>
      <c r="AZ2" s="86" t="str">
        <f>AQ2</f>
        <v>kolo</v>
      </c>
      <c r="BA2" s="86"/>
      <c r="BB2" s="86"/>
      <c r="BC2" s="30">
        <f>AQ3</f>
        <v>1</v>
      </c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87">
        <f>AR2</f>
        <v>1</v>
      </c>
      <c r="BT2" s="87"/>
      <c r="BU2" s="88" t="s">
        <v>8</v>
      </c>
      <c r="BV2" s="88"/>
      <c r="BW2" s="88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2"/>
      <c r="CL2" s="89" t="s">
        <v>9</v>
      </c>
      <c r="CM2" s="89"/>
      <c r="CN2" s="89"/>
      <c r="CO2" s="90">
        <f>IF(AS3=0,"",AS3)</f>
        <v>1</v>
      </c>
      <c r="CP2" s="90"/>
      <c r="CQ2" s="33"/>
    </row>
    <row r="3" spans="2:95" ht="22.5" customHeight="1" thickBot="1" x14ac:dyDescent="0.35">
      <c r="B3">
        <v>2</v>
      </c>
      <c r="C3" t="s">
        <v>68</v>
      </c>
      <c r="E3" s="21">
        <v>1</v>
      </c>
      <c r="F3" s="22" t="s">
        <v>10</v>
      </c>
      <c r="G3" s="23">
        <v>1</v>
      </c>
      <c r="H3" s="24" t="s">
        <v>16</v>
      </c>
      <c r="I3" s="57" t="str">
        <f ca="1">IF(I2="","",LOOKUP(I2,$B$2:$B$51,$C$2:$C$47))</f>
        <v>Masarykova</v>
      </c>
      <c r="J3" s="95"/>
      <c r="K3" s="58" t="str">
        <f ca="1">IF(K2="","",LOOKUP(K2,$B$2:$B$51,$C$2:$C$47))</f>
        <v>Býchory</v>
      </c>
      <c r="L3" s="72"/>
      <c r="M3" s="74"/>
      <c r="N3" s="76"/>
      <c r="Q3" s="135"/>
      <c r="R3" s="136"/>
      <c r="S3" s="152" t="str">
        <f ca="1">R4</f>
        <v>Kmochova</v>
      </c>
      <c r="T3" s="153"/>
      <c r="U3" s="153"/>
      <c r="V3" s="153" t="str">
        <f ca="1">R6</f>
        <v>Mnichovická</v>
      </c>
      <c r="W3" s="153"/>
      <c r="X3" s="153"/>
      <c r="Y3" s="153" t="str">
        <f ca="1">R8</f>
        <v>Lipanská</v>
      </c>
      <c r="Z3" s="153"/>
      <c r="AA3" s="154"/>
      <c r="AB3" s="155"/>
      <c r="AC3" s="156"/>
      <c r="AD3" s="157"/>
      <c r="AE3" s="150"/>
      <c r="AF3" s="151"/>
      <c r="AG3" s="151"/>
      <c r="AH3" s="176"/>
      <c r="AI3" s="178"/>
      <c r="AJ3" s="101"/>
      <c r="AQ3">
        <f t="shared" si="0"/>
        <v>1</v>
      </c>
      <c r="AR3" t="str">
        <f t="shared" si="0"/>
        <v>zápas</v>
      </c>
      <c r="AS3">
        <f t="shared" si="0"/>
        <v>1</v>
      </c>
      <c r="AT3" t="str">
        <f t="shared" si="0"/>
        <v>D</v>
      </c>
      <c r="AU3" t="str">
        <f t="shared" ca="1" si="0"/>
        <v>Masarykova</v>
      </c>
      <c r="AV3">
        <f t="shared" si="0"/>
        <v>0</v>
      </c>
      <c r="AW3" t="str">
        <f t="shared" ca="1" si="0"/>
        <v>Býchory</v>
      </c>
      <c r="AY3" s="29"/>
      <c r="AZ3" s="30"/>
      <c r="BA3" s="30"/>
      <c r="BB3" s="30"/>
      <c r="BC3" s="30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87"/>
      <c r="BT3" s="87"/>
      <c r="BU3" s="88"/>
      <c r="BV3" s="88"/>
      <c r="BW3" s="88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2"/>
      <c r="CL3" s="89"/>
      <c r="CM3" s="89"/>
      <c r="CN3" s="89"/>
      <c r="CO3" s="90"/>
      <c r="CP3" s="90"/>
      <c r="CQ3" s="33"/>
    </row>
    <row r="4" spans="2:95" ht="22.5" customHeight="1" thickTop="1" x14ac:dyDescent="0.35">
      <c r="B4">
        <v>3</v>
      </c>
      <c r="C4" t="s">
        <v>71</v>
      </c>
      <c r="D4" s="99"/>
      <c r="E4" s="17" t="s">
        <v>26</v>
      </c>
      <c r="F4" s="18">
        <f>F2+1</f>
        <v>2</v>
      </c>
      <c r="G4" s="19" t="s">
        <v>5</v>
      </c>
      <c r="H4" s="20" t="s">
        <v>6</v>
      </c>
      <c r="I4" s="15">
        <v>5</v>
      </c>
      <c r="J4" s="94" t="s">
        <v>7</v>
      </c>
      <c r="K4" s="16">
        <v>12</v>
      </c>
      <c r="L4" s="71">
        <v>21</v>
      </c>
      <c r="M4" s="73" t="s">
        <v>7</v>
      </c>
      <c r="N4" s="75">
        <v>8</v>
      </c>
      <c r="Q4" s="142">
        <v>1</v>
      </c>
      <c r="R4" s="143" t="str">
        <f ca="1">LOOKUP(Q4,B$2:B$53,C$2:C$52)</f>
        <v>Kmochova</v>
      </c>
      <c r="S4" s="144"/>
      <c r="T4" s="145"/>
      <c r="U4" s="146"/>
      <c r="V4" s="65">
        <f>L26</f>
        <v>21</v>
      </c>
      <c r="W4" s="63" t="s">
        <v>7</v>
      </c>
      <c r="X4" s="64">
        <f>N26</f>
        <v>15</v>
      </c>
      <c r="Y4" s="65">
        <f>L6</f>
        <v>21</v>
      </c>
      <c r="Z4" s="63" t="s">
        <v>7</v>
      </c>
      <c r="AA4" s="63">
        <f>N6</f>
        <v>10</v>
      </c>
      <c r="AB4" s="123"/>
      <c r="AC4" s="125"/>
      <c r="AD4" s="127"/>
      <c r="AE4" s="179">
        <f>S4+V4+Y4+AB4</f>
        <v>42</v>
      </c>
      <c r="AF4" s="172" t="s">
        <v>7</v>
      </c>
      <c r="AG4" s="172">
        <f>U4+X4+AA4+AD4</f>
        <v>25</v>
      </c>
      <c r="AH4" s="173">
        <f>IF(AE4=0,IF(AG4=0,"",AE4/AG4),AE4/AG4)</f>
        <v>1.68</v>
      </c>
      <c r="AI4" s="174">
        <f>IF(AH4="","",AL4+AM4+AN4+(AH4/100))</f>
        <v>4.0167999999999999</v>
      </c>
      <c r="AJ4" s="66">
        <f>IF(AI4="","",RANK(AI4,AI$4:AI$9))</f>
        <v>1</v>
      </c>
      <c r="AL4" s="162">
        <f>IF(S4=U4,0,IF(S4&gt;U4,2,1))</f>
        <v>0</v>
      </c>
      <c r="AM4" s="162">
        <f>IF(V4=X4,0,IF(V4&gt;X4,2,1))</f>
        <v>2</v>
      </c>
      <c r="AN4" s="162">
        <f>IF(Y4=AA4,0,IF(Y4&gt;AA4,2,1))</f>
        <v>2</v>
      </c>
      <c r="AO4" s="162"/>
      <c r="AP4" s="99"/>
      <c r="AY4" s="29"/>
      <c r="AZ4" s="34"/>
      <c r="BA4" s="34"/>
      <c r="BB4" s="34"/>
      <c r="BC4" s="34"/>
      <c r="BD4" s="80" t="s">
        <v>11</v>
      </c>
      <c r="BE4" s="80"/>
      <c r="BF4" s="35">
        <f>AU2</f>
        <v>4</v>
      </c>
      <c r="BG4" s="36" t="s">
        <v>12</v>
      </c>
      <c r="BH4" s="91" t="str">
        <f ca="1">IF(AU3="","",LOOKUP(BF4,$B$2:$B$51,$C$2:$C$50))</f>
        <v>Masarykova</v>
      </c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34"/>
      <c r="BV4" s="34"/>
      <c r="BW4" s="34"/>
      <c r="BX4" s="34"/>
      <c r="BY4" s="34"/>
      <c r="BZ4" s="80" t="s">
        <v>11</v>
      </c>
      <c r="CA4" s="80"/>
      <c r="CB4" s="35">
        <f>AW2</f>
        <v>13</v>
      </c>
      <c r="CC4" s="36" t="s">
        <v>12</v>
      </c>
      <c r="CD4" s="91" t="str">
        <f ca="1">IF(AW3="","",LOOKUP(CB4,$B$2:$B$51,$C$2:$C$50))</f>
        <v>Býchory</v>
      </c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33"/>
    </row>
    <row r="5" spans="2:95" ht="22.5" customHeight="1" thickBot="1" x14ac:dyDescent="0.35">
      <c r="B5">
        <v>4</v>
      </c>
      <c r="C5" t="s">
        <v>70</v>
      </c>
      <c r="D5" s="98"/>
      <c r="E5" s="21">
        <v>1</v>
      </c>
      <c r="F5" s="22" t="s">
        <v>10</v>
      </c>
      <c r="G5" s="23">
        <v>2</v>
      </c>
      <c r="H5" s="24" t="s">
        <v>16</v>
      </c>
      <c r="I5" s="57" t="str">
        <f ca="1">IF(I4="","",LOOKUP(I4,$B$2:$B$51,$C$2:$C$47))</f>
        <v>Velim</v>
      </c>
      <c r="J5" s="95"/>
      <c r="K5" s="58" t="str">
        <f ca="1">IF(K4="","",LOOKUP(K4,$B$2:$B$51,$C$2:$C$47))</f>
        <v>Kouřim</v>
      </c>
      <c r="L5" s="72"/>
      <c r="M5" s="74"/>
      <c r="N5" s="76"/>
      <c r="Q5" s="129"/>
      <c r="R5" s="130"/>
      <c r="S5" s="147"/>
      <c r="T5" s="120"/>
      <c r="U5" s="132"/>
      <c r="V5" s="68"/>
      <c r="W5" s="69"/>
      <c r="X5" s="77"/>
      <c r="Y5" s="68"/>
      <c r="Z5" s="69"/>
      <c r="AA5" s="69"/>
      <c r="AB5" s="123"/>
      <c r="AC5" s="125"/>
      <c r="AD5" s="127"/>
      <c r="AE5" s="103"/>
      <c r="AF5" s="105"/>
      <c r="AG5" s="105"/>
      <c r="AH5" s="107"/>
      <c r="AI5" s="109"/>
      <c r="AJ5" s="67"/>
      <c r="AK5" s="5"/>
      <c r="AL5" s="162"/>
      <c r="AM5" s="162"/>
      <c r="AN5" s="162"/>
      <c r="AO5" s="162"/>
      <c r="AP5" s="98"/>
      <c r="AY5" s="29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7"/>
      <c r="CL5" s="37"/>
      <c r="CM5" s="37"/>
      <c r="CN5" s="37"/>
      <c r="CO5" s="37"/>
      <c r="CP5" s="37"/>
      <c r="CQ5" s="33"/>
    </row>
    <row r="6" spans="2:95" ht="22.5" customHeight="1" thickTop="1" x14ac:dyDescent="0.35">
      <c r="B6">
        <v>5</v>
      </c>
      <c r="C6" t="s">
        <v>67</v>
      </c>
      <c r="D6" s="98"/>
      <c r="E6" s="17" t="s">
        <v>26</v>
      </c>
      <c r="F6" s="18">
        <f>F4+1</f>
        <v>3</v>
      </c>
      <c r="G6" s="19" t="s">
        <v>5</v>
      </c>
      <c r="H6" s="20" t="s">
        <v>6</v>
      </c>
      <c r="I6" s="15">
        <v>1</v>
      </c>
      <c r="J6" s="94" t="s">
        <v>7</v>
      </c>
      <c r="K6" s="16">
        <v>9</v>
      </c>
      <c r="L6" s="71">
        <v>21</v>
      </c>
      <c r="M6" s="73" t="s">
        <v>7</v>
      </c>
      <c r="N6" s="75">
        <v>10</v>
      </c>
      <c r="Q6" s="129">
        <v>8</v>
      </c>
      <c r="R6" s="130" t="str">
        <f ca="1">LOOKUP(Q6,B$2:B$53,C$2:C$52)</f>
        <v>Mnichovická</v>
      </c>
      <c r="S6" s="131">
        <f>X4</f>
        <v>15</v>
      </c>
      <c r="T6" s="117" t="s">
        <v>7</v>
      </c>
      <c r="U6" s="113">
        <f>V4</f>
        <v>21</v>
      </c>
      <c r="V6" s="119"/>
      <c r="W6" s="120"/>
      <c r="X6" s="132"/>
      <c r="Y6" s="68">
        <f>L16</f>
        <v>21</v>
      </c>
      <c r="Z6" s="69" t="s">
        <v>7</v>
      </c>
      <c r="AA6" s="69">
        <f>N16</f>
        <v>6</v>
      </c>
      <c r="AB6" s="123"/>
      <c r="AC6" s="125"/>
      <c r="AD6" s="127"/>
      <c r="AE6" s="102">
        <f>S6+V6+Y6+AB6</f>
        <v>36</v>
      </c>
      <c r="AF6" s="104" t="s">
        <v>7</v>
      </c>
      <c r="AG6" s="104">
        <f>U6+X6+AA6+AD6</f>
        <v>27</v>
      </c>
      <c r="AH6" s="106">
        <f>IF(AE6=0,IF(AG6=0,"",AE6/AG6),AE6/AG6)</f>
        <v>1.3333333333333333</v>
      </c>
      <c r="AI6" s="108">
        <f>IF(AH6="","",AL6+AM6+AN6+(AH6/100))</f>
        <v>3.0133333333333332</v>
      </c>
      <c r="AJ6" s="70">
        <f>IF(AI6="","",RANK(AI6,AI$4:AI$9))</f>
        <v>2</v>
      </c>
      <c r="AL6" s="162">
        <f>IF(S6=U6,0,IF(S6&gt;U6,2,1))</f>
        <v>1</v>
      </c>
      <c r="AM6" s="162">
        <f>IF(V6=X6,0,IF(V6&gt;X6,2,1))</f>
        <v>0</v>
      </c>
      <c r="AN6" s="162">
        <f>IF(Y6=AA6,0,IF(Y6&gt;AA6,2,1))</f>
        <v>2</v>
      </c>
      <c r="AO6" s="162"/>
      <c r="AP6" s="98"/>
      <c r="AY6" s="29"/>
      <c r="AZ6" s="38" t="s">
        <v>14</v>
      </c>
      <c r="BA6" s="39">
        <f>BF4</f>
        <v>4</v>
      </c>
      <c r="BB6" s="40" t="s">
        <v>7</v>
      </c>
      <c r="BC6" s="41">
        <v>1</v>
      </c>
      <c r="BD6" s="41">
        <v>2</v>
      </c>
      <c r="BE6" s="41">
        <v>3</v>
      </c>
      <c r="BF6" s="41">
        <v>4</v>
      </c>
      <c r="BG6" s="41">
        <v>5</v>
      </c>
      <c r="BH6" s="41">
        <v>6</v>
      </c>
      <c r="BI6" s="41">
        <v>7</v>
      </c>
      <c r="BJ6" s="41">
        <v>8</v>
      </c>
      <c r="BK6" s="41">
        <v>9</v>
      </c>
      <c r="BL6" s="41">
        <v>10</v>
      </c>
      <c r="BM6" s="41">
        <v>11</v>
      </c>
      <c r="BN6" s="41">
        <v>12</v>
      </c>
      <c r="BO6" s="41">
        <v>13</v>
      </c>
      <c r="BP6" s="41">
        <v>14</v>
      </c>
      <c r="BQ6" s="41">
        <v>15</v>
      </c>
      <c r="BR6" s="41">
        <v>16</v>
      </c>
      <c r="BS6" s="41">
        <v>17</v>
      </c>
      <c r="BT6" s="41">
        <v>18</v>
      </c>
      <c r="BU6" s="41">
        <v>19</v>
      </c>
      <c r="BV6" s="41">
        <v>20</v>
      </c>
      <c r="BW6" s="41">
        <v>21</v>
      </c>
      <c r="BX6" s="41">
        <v>22</v>
      </c>
      <c r="BY6" s="41">
        <v>23</v>
      </c>
      <c r="BZ6" s="41">
        <v>24</v>
      </c>
      <c r="CA6" s="41">
        <v>25</v>
      </c>
      <c r="CB6" s="41">
        <v>26</v>
      </c>
      <c r="CC6" s="41">
        <v>27</v>
      </c>
      <c r="CD6" s="41">
        <v>28</v>
      </c>
      <c r="CE6" s="41">
        <v>29</v>
      </c>
      <c r="CF6" s="41">
        <v>30</v>
      </c>
      <c r="CG6" s="41">
        <v>31</v>
      </c>
      <c r="CH6" s="41">
        <v>32</v>
      </c>
      <c r="CI6" s="41">
        <v>33</v>
      </c>
      <c r="CJ6" s="41">
        <v>34</v>
      </c>
      <c r="CK6" s="42">
        <v>35</v>
      </c>
      <c r="CL6" s="42">
        <v>36</v>
      </c>
      <c r="CM6" s="42">
        <v>37</v>
      </c>
      <c r="CN6" s="42">
        <v>38</v>
      </c>
      <c r="CO6" s="42">
        <v>39</v>
      </c>
      <c r="CP6" s="42">
        <v>40</v>
      </c>
      <c r="CQ6" s="33"/>
    </row>
    <row r="7" spans="2:95" ht="22.5" customHeight="1" thickBot="1" x14ac:dyDescent="0.35">
      <c r="B7">
        <v>6</v>
      </c>
      <c r="C7" t="s">
        <v>72</v>
      </c>
      <c r="D7" s="98"/>
      <c r="E7" s="21">
        <v>1</v>
      </c>
      <c r="F7" s="22" t="s">
        <v>10</v>
      </c>
      <c r="G7" s="23">
        <v>3</v>
      </c>
      <c r="H7" s="24" t="str">
        <f>IF(I6&lt;4,"A",IF(I6&lt;7,"B",IF(I6&lt;10,"C","D")))</f>
        <v>A</v>
      </c>
      <c r="I7" s="57" t="str">
        <f ca="1">IF(I6="","",LOOKUP(I6,$B$2:$B$51,$C$2:$C$47))</f>
        <v>Kmochova</v>
      </c>
      <c r="J7" s="95"/>
      <c r="K7" s="58" t="str">
        <f ca="1">IF(K6="","",LOOKUP(K6,$B$2:$B$51,$C$2:$C$47))</f>
        <v>Lipanská</v>
      </c>
      <c r="L7" s="72"/>
      <c r="M7" s="74"/>
      <c r="N7" s="76"/>
      <c r="Q7" s="129"/>
      <c r="R7" s="130"/>
      <c r="S7" s="131"/>
      <c r="T7" s="117"/>
      <c r="U7" s="113"/>
      <c r="V7" s="119"/>
      <c r="W7" s="120"/>
      <c r="X7" s="132"/>
      <c r="Y7" s="68"/>
      <c r="Z7" s="69"/>
      <c r="AA7" s="69"/>
      <c r="AB7" s="123"/>
      <c r="AC7" s="125"/>
      <c r="AD7" s="127"/>
      <c r="AE7" s="103"/>
      <c r="AF7" s="105"/>
      <c r="AG7" s="105"/>
      <c r="AH7" s="107"/>
      <c r="AI7" s="109"/>
      <c r="AJ7" s="67"/>
      <c r="AL7" s="162"/>
      <c r="AM7" s="162"/>
      <c r="AN7" s="162"/>
      <c r="AO7" s="162"/>
      <c r="AP7" s="98"/>
      <c r="AY7" s="29"/>
      <c r="AZ7" s="43"/>
      <c r="BA7" s="44"/>
      <c r="BB7" s="59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6"/>
      <c r="CL7" s="46"/>
      <c r="CM7" s="46"/>
      <c r="CN7" s="46"/>
      <c r="CO7" s="46"/>
      <c r="CP7" s="46"/>
      <c r="CQ7" s="33"/>
    </row>
    <row r="8" spans="2:95" ht="22.5" customHeight="1" thickTop="1" x14ac:dyDescent="0.35">
      <c r="B8">
        <v>7</v>
      </c>
      <c r="C8" t="s">
        <v>73</v>
      </c>
      <c r="D8" s="98"/>
      <c r="E8" s="17" t="s">
        <v>26</v>
      </c>
      <c r="F8" s="18">
        <f>F6+1</f>
        <v>4</v>
      </c>
      <c r="G8" s="19"/>
      <c r="H8" s="20" t="s">
        <v>6</v>
      </c>
      <c r="I8" s="15">
        <v>2</v>
      </c>
      <c r="J8" s="94" t="s">
        <v>7</v>
      </c>
      <c r="K8" s="16">
        <v>10</v>
      </c>
      <c r="L8" s="71">
        <v>21</v>
      </c>
      <c r="M8" s="73" t="s">
        <v>7</v>
      </c>
      <c r="N8" s="75">
        <v>6</v>
      </c>
      <c r="Q8" s="129">
        <v>9</v>
      </c>
      <c r="R8" s="130" t="str">
        <f ca="1">LOOKUP(Q8,B$2:B$53,C$2:C$52)</f>
        <v>Lipanská</v>
      </c>
      <c r="S8" s="131">
        <f>AA4</f>
        <v>10</v>
      </c>
      <c r="T8" s="117" t="s">
        <v>7</v>
      </c>
      <c r="U8" s="113">
        <f>Y4</f>
        <v>21</v>
      </c>
      <c r="V8" s="115">
        <f>AA6</f>
        <v>6</v>
      </c>
      <c r="W8" s="117" t="s">
        <v>7</v>
      </c>
      <c r="X8" s="113">
        <f>Y6</f>
        <v>21</v>
      </c>
      <c r="Y8" s="119"/>
      <c r="Z8" s="120"/>
      <c r="AA8" s="120"/>
      <c r="AB8" s="123"/>
      <c r="AC8" s="125"/>
      <c r="AD8" s="127"/>
      <c r="AE8" s="102">
        <f>S8+V8+Y8+AB8</f>
        <v>16</v>
      </c>
      <c r="AF8" s="104" t="s">
        <v>7</v>
      </c>
      <c r="AG8" s="104">
        <f>U8+X8+AA8+AD8</f>
        <v>42</v>
      </c>
      <c r="AH8" s="106">
        <f>IF(AE8=0,IF(AG8=0,"",AE8/AG8),AE8/AG8)</f>
        <v>0.38095238095238093</v>
      </c>
      <c r="AI8" s="108">
        <f>IF(AH8="","",AL8+AM8+AN8+(AH8/100))</f>
        <v>2.0038095238095237</v>
      </c>
      <c r="AJ8" s="70">
        <f>IF(AI8="","",RANK(AI8,AI$4:AI$9))</f>
        <v>3</v>
      </c>
      <c r="AL8" s="162">
        <f>IF(S8=U8,0,IF(S8&gt;U8,2,1))</f>
        <v>1</v>
      </c>
      <c r="AM8" s="162">
        <f>IF(V8=X8,0,IF(V8&gt;X8,2,1))</f>
        <v>1</v>
      </c>
      <c r="AN8" s="162">
        <f>IF(Y8=AA8,0,IF(Y8&gt;AA8,2,1))</f>
        <v>0</v>
      </c>
      <c r="AO8" s="162"/>
      <c r="AP8" s="98"/>
      <c r="AY8" s="29"/>
      <c r="AZ8" s="47" t="s">
        <v>14</v>
      </c>
      <c r="BA8" s="48">
        <f>CB4</f>
        <v>13</v>
      </c>
      <c r="BB8" s="49" t="s">
        <v>7</v>
      </c>
      <c r="BC8" s="41">
        <v>1</v>
      </c>
      <c r="BD8" s="41">
        <v>2</v>
      </c>
      <c r="BE8" s="41">
        <v>3</v>
      </c>
      <c r="BF8" s="41">
        <v>4</v>
      </c>
      <c r="BG8" s="41">
        <v>5</v>
      </c>
      <c r="BH8" s="41">
        <v>6</v>
      </c>
      <c r="BI8" s="41">
        <v>7</v>
      </c>
      <c r="BJ8" s="41">
        <v>8</v>
      </c>
      <c r="BK8" s="41">
        <v>9</v>
      </c>
      <c r="BL8" s="41">
        <v>10</v>
      </c>
      <c r="BM8" s="41">
        <v>11</v>
      </c>
      <c r="BN8" s="41">
        <v>12</v>
      </c>
      <c r="BO8" s="41">
        <v>13</v>
      </c>
      <c r="BP8" s="41">
        <v>14</v>
      </c>
      <c r="BQ8" s="41">
        <v>15</v>
      </c>
      <c r="BR8" s="41">
        <v>16</v>
      </c>
      <c r="BS8" s="41">
        <v>17</v>
      </c>
      <c r="BT8" s="41">
        <v>18</v>
      </c>
      <c r="BU8" s="41">
        <v>19</v>
      </c>
      <c r="BV8" s="41">
        <v>20</v>
      </c>
      <c r="BW8" s="41">
        <v>21</v>
      </c>
      <c r="BX8" s="41">
        <v>22</v>
      </c>
      <c r="BY8" s="41">
        <v>23</v>
      </c>
      <c r="BZ8" s="41">
        <v>24</v>
      </c>
      <c r="CA8" s="41">
        <v>25</v>
      </c>
      <c r="CB8" s="41">
        <v>26</v>
      </c>
      <c r="CC8" s="41">
        <v>27</v>
      </c>
      <c r="CD8" s="41">
        <v>28</v>
      </c>
      <c r="CE8" s="41">
        <v>29</v>
      </c>
      <c r="CF8" s="41">
        <v>30</v>
      </c>
      <c r="CG8" s="41">
        <v>31</v>
      </c>
      <c r="CH8" s="41">
        <v>32</v>
      </c>
      <c r="CI8" s="41">
        <v>33</v>
      </c>
      <c r="CJ8" s="41">
        <v>34</v>
      </c>
      <c r="CK8" s="42">
        <v>35</v>
      </c>
      <c r="CL8" s="42">
        <v>36</v>
      </c>
      <c r="CM8" s="42">
        <v>37</v>
      </c>
      <c r="CN8" s="42">
        <v>38</v>
      </c>
      <c r="CO8" s="42">
        <v>39</v>
      </c>
      <c r="CP8" s="42">
        <v>40</v>
      </c>
      <c r="CQ8" s="33"/>
    </row>
    <row r="9" spans="2:95" ht="22.5" customHeight="1" thickBot="1" x14ac:dyDescent="0.35">
      <c r="B9">
        <v>8</v>
      </c>
      <c r="C9" t="s">
        <v>74</v>
      </c>
      <c r="D9" s="98"/>
      <c r="E9" s="21">
        <f>E3+1</f>
        <v>2</v>
      </c>
      <c r="F9" s="22" t="s">
        <v>10</v>
      </c>
      <c r="G9" s="23"/>
      <c r="H9" s="24" t="s">
        <v>13</v>
      </c>
      <c r="I9" s="57" t="str">
        <f ca="1">IF(I8="","",LOOKUP(I8,$B$2:$B$51,$C$2:$C$47))</f>
        <v>Pečky</v>
      </c>
      <c r="J9" s="95"/>
      <c r="K9" s="58" t="str">
        <f ca="1">IF(K8="","",LOOKUP(K8,$B$2:$B$51,$C$2:$C$47))</f>
        <v>Týnec n.L.</v>
      </c>
      <c r="L9" s="72"/>
      <c r="M9" s="74"/>
      <c r="N9" s="76"/>
      <c r="Q9" s="159"/>
      <c r="R9" s="160"/>
      <c r="S9" s="161"/>
      <c r="T9" s="118"/>
      <c r="U9" s="114"/>
      <c r="V9" s="116"/>
      <c r="W9" s="118"/>
      <c r="X9" s="114"/>
      <c r="Y9" s="121"/>
      <c r="Z9" s="122"/>
      <c r="AA9" s="122"/>
      <c r="AB9" s="124"/>
      <c r="AC9" s="126"/>
      <c r="AD9" s="128"/>
      <c r="AE9" s="110"/>
      <c r="AF9" s="111"/>
      <c r="AG9" s="111"/>
      <c r="AH9" s="112"/>
      <c r="AI9" s="158"/>
      <c r="AJ9" s="78"/>
      <c r="AL9" s="162"/>
      <c r="AM9" s="162"/>
      <c r="AN9" s="162"/>
      <c r="AO9" s="162"/>
      <c r="AP9" s="98"/>
      <c r="AY9" s="50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2"/>
    </row>
    <row r="10" spans="2:95" ht="22.5" customHeight="1" thickTop="1" thickBot="1" x14ac:dyDescent="0.4">
      <c r="B10">
        <v>9</v>
      </c>
      <c r="C10" t="s">
        <v>75</v>
      </c>
      <c r="D10" s="98"/>
      <c r="E10" s="17" t="s">
        <v>26</v>
      </c>
      <c r="F10" s="18">
        <f>F8+1</f>
        <v>5</v>
      </c>
      <c r="G10" s="19"/>
      <c r="H10" s="20" t="s">
        <v>6</v>
      </c>
      <c r="I10" s="15">
        <v>3</v>
      </c>
      <c r="J10" s="94" t="s">
        <v>7</v>
      </c>
      <c r="K10" s="16">
        <v>11</v>
      </c>
      <c r="L10" s="71">
        <v>21</v>
      </c>
      <c r="M10" s="73" t="s">
        <v>7</v>
      </c>
      <c r="N10" s="75">
        <v>15</v>
      </c>
      <c r="Q10" s="6"/>
      <c r="R10" s="7"/>
      <c r="S10" s="8"/>
      <c r="T10" s="9"/>
      <c r="U10" s="8"/>
      <c r="V10" s="8"/>
      <c r="W10" s="9"/>
      <c r="X10" s="8"/>
      <c r="Y10" s="8"/>
      <c r="Z10" s="8"/>
      <c r="AA10" s="8"/>
      <c r="AB10" s="9"/>
      <c r="AC10" s="9"/>
      <c r="AD10" s="9"/>
      <c r="AE10" s="9"/>
      <c r="AF10" s="9"/>
      <c r="AG10" s="9"/>
      <c r="AH10" s="10"/>
      <c r="AI10" s="11"/>
      <c r="AJ10" s="12"/>
      <c r="AL10" s="13"/>
      <c r="AM10" s="13"/>
      <c r="AN10" s="13"/>
      <c r="AO10" s="13"/>
      <c r="AP10" s="98"/>
      <c r="AY10" s="25"/>
      <c r="AZ10" s="26"/>
      <c r="BA10" s="26"/>
      <c r="BB10" s="26"/>
      <c r="BC10" s="26"/>
      <c r="BD10" s="26"/>
      <c r="BE10" s="85" t="str">
        <f>AT11</f>
        <v>skupina</v>
      </c>
      <c r="BF10" s="85"/>
      <c r="BG10" s="85"/>
      <c r="BH10" s="85"/>
      <c r="BI10" s="85"/>
      <c r="BJ10" s="85"/>
      <c r="BK10" s="27" t="str">
        <f>AT12</f>
        <v>D</v>
      </c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8"/>
    </row>
    <row r="11" spans="2:95" ht="22.5" customHeight="1" thickTop="1" thickBot="1" x14ac:dyDescent="0.35">
      <c r="B11">
        <v>10</v>
      </c>
      <c r="C11" t="s">
        <v>76</v>
      </c>
      <c r="D11" s="98"/>
      <c r="E11" s="21">
        <f>E5+1</f>
        <v>2</v>
      </c>
      <c r="F11" s="22" t="s">
        <v>10</v>
      </c>
      <c r="G11" s="23"/>
      <c r="H11" s="24" t="s">
        <v>15</v>
      </c>
      <c r="I11" s="57" t="str">
        <f ca="1">IF(I10="","",LOOKUP(I10,$B$2:$B$51,$C$2:$C$47))</f>
        <v>Ovčárecká</v>
      </c>
      <c r="J11" s="95"/>
      <c r="K11" s="58" t="str">
        <f ca="1">IF(K10="","",LOOKUP(K10,$B$2:$B$51,$C$2:$C$47))</f>
        <v>Velký Osek</v>
      </c>
      <c r="L11" s="72"/>
      <c r="M11" s="74"/>
      <c r="N11" s="76"/>
      <c r="Q11" s="133" t="s">
        <v>13</v>
      </c>
      <c r="R11" s="134"/>
      <c r="S11" s="137">
        <f>Q13</f>
        <v>2</v>
      </c>
      <c r="T11" s="138"/>
      <c r="U11" s="139"/>
      <c r="V11" s="140">
        <f>Q15</f>
        <v>7</v>
      </c>
      <c r="W11" s="138"/>
      <c r="X11" s="139"/>
      <c r="Y11" s="140">
        <f>Q17</f>
        <v>10</v>
      </c>
      <c r="Z11" s="138"/>
      <c r="AA11" s="138"/>
      <c r="AB11" s="137"/>
      <c r="AC11" s="138"/>
      <c r="AD11" s="141"/>
      <c r="AE11" s="148" t="s">
        <v>1</v>
      </c>
      <c r="AF11" s="149"/>
      <c r="AG11" s="149"/>
      <c r="AH11" s="175" t="s">
        <v>2</v>
      </c>
      <c r="AI11" s="177" t="s">
        <v>3</v>
      </c>
      <c r="AJ11" s="100" t="s">
        <v>4</v>
      </c>
      <c r="AP11" s="98"/>
      <c r="AQ11" t="str">
        <f t="shared" ref="AQ11:AW12" si="1">E4</f>
        <v>kolo</v>
      </c>
      <c r="AR11">
        <f t="shared" si="1"/>
        <v>2</v>
      </c>
      <c r="AS11" t="str">
        <f t="shared" si="1"/>
        <v>HŘIŠTĚ</v>
      </c>
      <c r="AT11" t="str">
        <f t="shared" si="1"/>
        <v>skupina</v>
      </c>
      <c r="AU11">
        <f t="shared" si="1"/>
        <v>5</v>
      </c>
      <c r="AV11" t="str">
        <f t="shared" si="1"/>
        <v>:</v>
      </c>
      <c r="AW11">
        <f t="shared" si="1"/>
        <v>12</v>
      </c>
      <c r="AY11" s="29"/>
      <c r="AZ11" s="86" t="str">
        <f>AQ11</f>
        <v>kolo</v>
      </c>
      <c r="BA11" s="86"/>
      <c r="BB11" s="86"/>
      <c r="BC11" s="30">
        <f>AQ12</f>
        <v>1</v>
      </c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87">
        <f>AR11</f>
        <v>2</v>
      </c>
      <c r="BT11" s="87"/>
      <c r="BU11" s="88" t="s">
        <v>8</v>
      </c>
      <c r="BV11" s="88"/>
      <c r="BW11" s="88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2"/>
      <c r="CL11" s="89" t="s">
        <v>9</v>
      </c>
      <c r="CM11" s="89"/>
      <c r="CN11" s="89"/>
      <c r="CO11" s="90">
        <f>IF(AS12=0,"",AS12)</f>
        <v>2</v>
      </c>
      <c r="CP11" s="90"/>
      <c r="CQ11" s="33"/>
    </row>
    <row r="12" spans="2:95" ht="22.5" customHeight="1" thickTop="1" thickBot="1" x14ac:dyDescent="0.4">
      <c r="B12">
        <v>11</v>
      </c>
      <c r="C12" t="s">
        <v>79</v>
      </c>
      <c r="D12" s="98"/>
      <c r="E12" s="17" t="s">
        <v>26</v>
      </c>
      <c r="F12" s="18">
        <f>F10+1</f>
        <v>6</v>
      </c>
      <c r="G12" s="19"/>
      <c r="H12" s="20" t="s">
        <v>6</v>
      </c>
      <c r="I12" s="15">
        <v>4</v>
      </c>
      <c r="J12" s="94" t="s">
        <v>7</v>
      </c>
      <c r="K12" s="16">
        <v>12</v>
      </c>
      <c r="L12" s="71">
        <v>21</v>
      </c>
      <c r="M12" s="73" t="s">
        <v>7</v>
      </c>
      <c r="N12" s="75">
        <v>13</v>
      </c>
      <c r="Q12" s="135"/>
      <c r="R12" s="136"/>
      <c r="S12" s="152" t="str">
        <f ca="1">R13</f>
        <v>Pečky</v>
      </c>
      <c r="T12" s="153"/>
      <c r="U12" s="153"/>
      <c r="V12" s="153" t="str">
        <f ca="1">R15</f>
        <v>Gymnázium</v>
      </c>
      <c r="W12" s="153"/>
      <c r="X12" s="153"/>
      <c r="Y12" s="153" t="str">
        <f ca="1">R17</f>
        <v>Týnec n.L.</v>
      </c>
      <c r="Z12" s="153"/>
      <c r="AA12" s="154"/>
      <c r="AB12" s="155"/>
      <c r="AC12" s="156"/>
      <c r="AD12" s="157"/>
      <c r="AE12" s="150"/>
      <c r="AF12" s="151"/>
      <c r="AG12" s="151"/>
      <c r="AH12" s="176"/>
      <c r="AI12" s="178"/>
      <c r="AJ12" s="101"/>
      <c r="AP12" s="98"/>
      <c r="AQ12">
        <f t="shared" si="1"/>
        <v>1</v>
      </c>
      <c r="AR12" t="str">
        <f t="shared" si="1"/>
        <v>zápas</v>
      </c>
      <c r="AS12">
        <f t="shared" si="1"/>
        <v>2</v>
      </c>
      <c r="AT12" t="str">
        <f t="shared" si="1"/>
        <v>D</v>
      </c>
      <c r="AU12" t="str">
        <f t="shared" ca="1" si="1"/>
        <v>Velim</v>
      </c>
      <c r="AV12">
        <f t="shared" si="1"/>
        <v>0</v>
      </c>
      <c r="AW12" t="str">
        <f t="shared" ca="1" si="1"/>
        <v>Kouřim</v>
      </c>
      <c r="AY12" s="29"/>
      <c r="AZ12" s="30"/>
      <c r="BA12" s="30"/>
      <c r="BB12" s="30"/>
      <c r="BC12" s="30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87"/>
      <c r="BT12" s="87"/>
      <c r="BU12" s="88"/>
      <c r="BV12" s="88"/>
      <c r="BW12" s="88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2"/>
      <c r="CL12" s="89"/>
      <c r="CM12" s="89"/>
      <c r="CN12" s="89"/>
      <c r="CO12" s="90"/>
      <c r="CP12" s="90"/>
      <c r="CQ12" s="33"/>
    </row>
    <row r="13" spans="2:95" ht="22.5" customHeight="1" thickTop="1" thickBot="1" x14ac:dyDescent="0.35">
      <c r="B13">
        <v>12</v>
      </c>
      <c r="C13" t="s">
        <v>78</v>
      </c>
      <c r="D13" s="98"/>
      <c r="E13" s="21">
        <f>E7+1</f>
        <v>2</v>
      </c>
      <c r="F13" s="22" t="s">
        <v>10</v>
      </c>
      <c r="G13" s="23"/>
      <c r="H13" s="24" t="s">
        <v>16</v>
      </c>
      <c r="I13" s="57" t="str">
        <f ca="1">IF(I12="","",LOOKUP(I12,$B$2:$B$51,$C$2:$C$47))</f>
        <v>Masarykova</v>
      </c>
      <c r="J13" s="95"/>
      <c r="K13" s="58" t="str">
        <f ca="1">IF(K12="","",LOOKUP(K12,$B$2:$B$51,$C$2:$C$47))</f>
        <v>Kouřim</v>
      </c>
      <c r="L13" s="72"/>
      <c r="M13" s="74"/>
      <c r="N13" s="76"/>
      <c r="Q13" s="142">
        <v>2</v>
      </c>
      <c r="R13" s="143" t="str">
        <f ca="1">LOOKUP(Q13,B$2:B$53,C$2:C$52)</f>
        <v>Pečky</v>
      </c>
      <c r="S13" s="144"/>
      <c r="T13" s="145"/>
      <c r="U13" s="146"/>
      <c r="V13" s="65">
        <f>L28</f>
        <v>21</v>
      </c>
      <c r="W13" s="63" t="s">
        <v>7</v>
      </c>
      <c r="X13" s="64">
        <f>N28</f>
        <v>4</v>
      </c>
      <c r="Y13" s="65">
        <f>L8</f>
        <v>21</v>
      </c>
      <c r="Z13" s="63" t="s">
        <v>7</v>
      </c>
      <c r="AA13" s="63">
        <f>N8</f>
        <v>6</v>
      </c>
      <c r="AB13" s="123"/>
      <c r="AC13" s="125"/>
      <c r="AD13" s="127"/>
      <c r="AE13" s="179">
        <f>S13+V13+Y13+AB13</f>
        <v>42</v>
      </c>
      <c r="AF13" s="172" t="s">
        <v>7</v>
      </c>
      <c r="AG13" s="172">
        <f>U13+X13+AA13+AD13</f>
        <v>10</v>
      </c>
      <c r="AH13" s="173">
        <f>IF(AE13=0,IF(AG13=0,"",AE13/AG13),AE13/AG13)</f>
        <v>4.2</v>
      </c>
      <c r="AI13" s="174">
        <f>IF(AH13="","",AL13+AM13+AN13+(AH13/100))</f>
        <v>4.0419999999999998</v>
      </c>
      <c r="AJ13" s="66">
        <f>IF(AI13="","",RANK(AI13,AI$13:AI$18))</f>
        <v>1</v>
      </c>
      <c r="AL13" s="162">
        <f>IF(S13=U13,0,IF(S13&gt;U13,2,1))</f>
        <v>0</v>
      </c>
      <c r="AM13" s="162">
        <f>IF(V13=X13,0,IF(V13&gt;X13,2,1))</f>
        <v>2</v>
      </c>
      <c r="AN13" s="162">
        <f>IF(Y13=AA13,0,IF(Y13&gt;AA13,2,1))</f>
        <v>2</v>
      </c>
      <c r="AO13" s="162"/>
      <c r="AP13" s="98"/>
      <c r="AY13" s="29"/>
      <c r="AZ13" s="34"/>
      <c r="BA13" s="34"/>
      <c r="BB13" s="34"/>
      <c r="BC13" s="34"/>
      <c r="BD13" s="80" t="s">
        <v>11</v>
      </c>
      <c r="BE13" s="80"/>
      <c r="BF13" s="35">
        <f>AU11</f>
        <v>5</v>
      </c>
      <c r="BG13" s="36" t="s">
        <v>12</v>
      </c>
      <c r="BH13" s="91" t="str">
        <f ca="1">IF(AU12="","",LOOKUP(BF13,$B$2:$B$51,$C$2:$C$50))</f>
        <v>Velim</v>
      </c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34"/>
      <c r="BV13" s="34"/>
      <c r="BW13" s="34"/>
      <c r="BX13" s="34"/>
      <c r="BY13" s="34"/>
      <c r="BZ13" s="80" t="s">
        <v>11</v>
      </c>
      <c r="CA13" s="80"/>
      <c r="CB13" s="35">
        <f>AW11</f>
        <v>12</v>
      </c>
      <c r="CC13" s="36" t="s">
        <v>12</v>
      </c>
      <c r="CD13" s="91" t="str">
        <f ca="1">IF(AW12="","",LOOKUP(CB13,$B$2:$B$51,$C$2:$C$50))</f>
        <v>Kouřim</v>
      </c>
      <c r="CE13" s="91"/>
      <c r="CF13" s="91"/>
      <c r="CG13" s="91"/>
      <c r="CH13" s="91"/>
      <c r="CI13" s="91"/>
      <c r="CJ13" s="91"/>
      <c r="CK13" s="91"/>
      <c r="CL13" s="91"/>
      <c r="CM13" s="91"/>
      <c r="CN13" s="91"/>
      <c r="CO13" s="91"/>
      <c r="CP13" s="91"/>
      <c r="CQ13" s="33"/>
    </row>
    <row r="14" spans="2:95" ht="22.5" customHeight="1" thickTop="1" x14ac:dyDescent="0.35">
      <c r="B14">
        <v>13</v>
      </c>
      <c r="C14" t="s">
        <v>77</v>
      </c>
      <c r="E14" s="17" t="s">
        <v>26</v>
      </c>
      <c r="F14" s="18">
        <f>F12+1</f>
        <v>7</v>
      </c>
      <c r="G14" s="19"/>
      <c r="H14" s="20" t="s">
        <v>6</v>
      </c>
      <c r="I14" s="15">
        <v>5</v>
      </c>
      <c r="J14" s="94" t="s">
        <v>7</v>
      </c>
      <c r="K14" s="16">
        <v>13</v>
      </c>
      <c r="L14" s="71">
        <v>21</v>
      </c>
      <c r="M14" s="73" t="s">
        <v>7</v>
      </c>
      <c r="N14" s="75">
        <v>17</v>
      </c>
      <c r="Q14" s="129"/>
      <c r="R14" s="130"/>
      <c r="S14" s="147"/>
      <c r="T14" s="120"/>
      <c r="U14" s="132"/>
      <c r="V14" s="68"/>
      <c r="W14" s="69"/>
      <c r="X14" s="77"/>
      <c r="Y14" s="68"/>
      <c r="Z14" s="69"/>
      <c r="AA14" s="69"/>
      <c r="AB14" s="123"/>
      <c r="AC14" s="125"/>
      <c r="AD14" s="127"/>
      <c r="AE14" s="103"/>
      <c r="AF14" s="105"/>
      <c r="AG14" s="105"/>
      <c r="AH14" s="107"/>
      <c r="AI14" s="109"/>
      <c r="AJ14" s="67"/>
      <c r="AK14" s="5"/>
      <c r="AL14" s="162"/>
      <c r="AM14" s="162"/>
      <c r="AN14" s="162"/>
      <c r="AO14" s="162"/>
      <c r="AY14" s="29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7"/>
      <c r="CL14" s="37"/>
      <c r="CM14" s="37"/>
      <c r="CN14" s="37"/>
      <c r="CO14" s="37"/>
      <c r="CP14" s="37"/>
      <c r="CQ14" s="33"/>
    </row>
    <row r="15" spans="2:95" ht="22.5" customHeight="1" thickBot="1" x14ac:dyDescent="0.35">
      <c r="E15" s="21">
        <f>E9+1</f>
        <v>3</v>
      </c>
      <c r="F15" s="22" t="s">
        <v>10</v>
      </c>
      <c r="G15" s="23"/>
      <c r="H15" s="24" t="s">
        <v>16</v>
      </c>
      <c r="I15" s="57" t="str">
        <f ca="1">IF(I14="","",LOOKUP(I14,$B$2:$B$51,$C$2:$C$47))</f>
        <v>Velim</v>
      </c>
      <c r="J15" s="95"/>
      <c r="K15" s="58" t="str">
        <f ca="1">IF(K14="","",LOOKUP(K14,$B$2:$B$51,$C$2:$C$47))</f>
        <v>Býchory</v>
      </c>
      <c r="L15" s="72"/>
      <c r="M15" s="74"/>
      <c r="N15" s="76"/>
      <c r="Q15" s="129">
        <v>7</v>
      </c>
      <c r="R15" s="130" t="str">
        <f ca="1">LOOKUP(Q15,B$2:B$53,C$2:C$52)</f>
        <v>Gymnázium</v>
      </c>
      <c r="S15" s="131">
        <f>X13</f>
        <v>4</v>
      </c>
      <c r="T15" s="117" t="s">
        <v>7</v>
      </c>
      <c r="U15" s="113">
        <f>V13</f>
        <v>21</v>
      </c>
      <c r="V15" s="119"/>
      <c r="W15" s="120"/>
      <c r="X15" s="132"/>
      <c r="Y15" s="68">
        <f>L18</f>
        <v>21</v>
      </c>
      <c r="Z15" s="69" t="s">
        <v>7</v>
      </c>
      <c r="AA15" s="69">
        <f>N18</f>
        <v>7</v>
      </c>
      <c r="AB15" s="123"/>
      <c r="AC15" s="125"/>
      <c r="AD15" s="127"/>
      <c r="AE15" s="102">
        <f>S15+V15+Y15+AB15</f>
        <v>25</v>
      </c>
      <c r="AF15" s="104" t="s">
        <v>7</v>
      </c>
      <c r="AG15" s="104">
        <f>U15+X15+AA15+AD15</f>
        <v>28</v>
      </c>
      <c r="AH15" s="106">
        <f>IF(AE15=0,IF(AG15=0,"",AE15/AG15),AE15/AG15)</f>
        <v>0.8928571428571429</v>
      </c>
      <c r="AI15" s="108">
        <f>IF(AH15="","",AL15+AM15+AN15+(AH15/100))</f>
        <v>3.0089285714285716</v>
      </c>
      <c r="AJ15" s="70">
        <f>IF(AI15="","",RANK(AI15,AI$13:AI$18))</f>
        <v>2</v>
      </c>
      <c r="AL15" s="162">
        <f>IF(S15=U15,0,IF(S15&gt;U15,2,1))</f>
        <v>1</v>
      </c>
      <c r="AM15" s="162">
        <f>IF(V15=X15,0,IF(V15&gt;X15,2,1))</f>
        <v>0</v>
      </c>
      <c r="AN15" s="162">
        <f>IF(Y15=AA15,0,IF(Y15&gt;AA15,2,1))</f>
        <v>2</v>
      </c>
      <c r="AO15" s="162"/>
      <c r="AY15" s="29"/>
      <c r="AZ15" s="38" t="s">
        <v>14</v>
      </c>
      <c r="BA15" s="39">
        <f>BF13</f>
        <v>5</v>
      </c>
      <c r="BB15" s="40" t="s">
        <v>7</v>
      </c>
      <c r="BC15" s="41">
        <v>1</v>
      </c>
      <c r="BD15" s="41">
        <v>2</v>
      </c>
      <c r="BE15" s="41">
        <v>3</v>
      </c>
      <c r="BF15" s="41">
        <v>4</v>
      </c>
      <c r="BG15" s="41">
        <v>5</v>
      </c>
      <c r="BH15" s="41">
        <v>6</v>
      </c>
      <c r="BI15" s="41">
        <v>7</v>
      </c>
      <c r="BJ15" s="41">
        <v>8</v>
      </c>
      <c r="BK15" s="41">
        <v>9</v>
      </c>
      <c r="BL15" s="41">
        <v>10</v>
      </c>
      <c r="BM15" s="41">
        <v>11</v>
      </c>
      <c r="BN15" s="41">
        <v>12</v>
      </c>
      <c r="BO15" s="41">
        <v>13</v>
      </c>
      <c r="BP15" s="41">
        <v>14</v>
      </c>
      <c r="BQ15" s="41">
        <v>15</v>
      </c>
      <c r="BR15" s="41">
        <v>16</v>
      </c>
      <c r="BS15" s="41">
        <v>17</v>
      </c>
      <c r="BT15" s="41">
        <v>18</v>
      </c>
      <c r="BU15" s="41">
        <v>19</v>
      </c>
      <c r="BV15" s="41">
        <v>20</v>
      </c>
      <c r="BW15" s="41">
        <v>21</v>
      </c>
      <c r="BX15" s="41">
        <v>22</v>
      </c>
      <c r="BY15" s="41">
        <v>23</v>
      </c>
      <c r="BZ15" s="41">
        <v>24</v>
      </c>
      <c r="CA15" s="41">
        <v>25</v>
      </c>
      <c r="CB15" s="41">
        <v>26</v>
      </c>
      <c r="CC15" s="41">
        <v>27</v>
      </c>
      <c r="CD15" s="41">
        <v>28</v>
      </c>
      <c r="CE15" s="41">
        <v>29</v>
      </c>
      <c r="CF15" s="41">
        <v>30</v>
      </c>
      <c r="CG15" s="41">
        <v>31</v>
      </c>
      <c r="CH15" s="41">
        <v>32</v>
      </c>
      <c r="CI15" s="41">
        <v>33</v>
      </c>
      <c r="CJ15" s="41">
        <v>34</v>
      </c>
      <c r="CK15" s="42">
        <v>35</v>
      </c>
      <c r="CL15" s="42">
        <v>36</v>
      </c>
      <c r="CM15" s="42">
        <v>37</v>
      </c>
      <c r="CN15" s="42">
        <v>38</v>
      </c>
      <c r="CO15" s="42">
        <v>39</v>
      </c>
      <c r="CP15" s="42">
        <v>40</v>
      </c>
      <c r="CQ15" s="33"/>
    </row>
    <row r="16" spans="2:95" ht="22.5" customHeight="1" thickTop="1" x14ac:dyDescent="0.35">
      <c r="E16" s="17" t="s">
        <v>26</v>
      </c>
      <c r="F16" s="18">
        <f>F14+1</f>
        <v>8</v>
      </c>
      <c r="G16" s="19"/>
      <c r="H16" s="20" t="s">
        <v>6</v>
      </c>
      <c r="I16" s="15">
        <v>8</v>
      </c>
      <c r="J16" s="94" t="s">
        <v>7</v>
      </c>
      <c r="K16" s="16">
        <v>9</v>
      </c>
      <c r="L16" s="71">
        <v>21</v>
      </c>
      <c r="M16" s="73" t="s">
        <v>7</v>
      </c>
      <c r="N16" s="75">
        <v>6</v>
      </c>
      <c r="Q16" s="129"/>
      <c r="R16" s="130"/>
      <c r="S16" s="131"/>
      <c r="T16" s="117"/>
      <c r="U16" s="113"/>
      <c r="V16" s="119"/>
      <c r="W16" s="120"/>
      <c r="X16" s="132"/>
      <c r="Y16" s="68"/>
      <c r="Z16" s="69"/>
      <c r="AA16" s="69"/>
      <c r="AB16" s="123"/>
      <c r="AC16" s="125"/>
      <c r="AD16" s="127"/>
      <c r="AE16" s="103"/>
      <c r="AF16" s="105"/>
      <c r="AG16" s="105"/>
      <c r="AH16" s="107"/>
      <c r="AI16" s="109"/>
      <c r="AJ16" s="67"/>
      <c r="AL16" s="162"/>
      <c r="AM16" s="162"/>
      <c r="AN16" s="162"/>
      <c r="AO16" s="162"/>
      <c r="AY16" s="29"/>
      <c r="AZ16" s="43"/>
      <c r="BA16" s="44"/>
      <c r="BB16" s="59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6"/>
      <c r="CL16" s="46"/>
      <c r="CM16" s="46"/>
      <c r="CN16" s="46"/>
      <c r="CO16" s="46"/>
      <c r="CP16" s="46"/>
      <c r="CQ16" s="33"/>
    </row>
    <row r="17" spans="4:95" ht="22.5" customHeight="1" thickBot="1" x14ac:dyDescent="0.35">
      <c r="E17" s="21">
        <f>E11+1</f>
        <v>3</v>
      </c>
      <c r="F17" s="22" t="s">
        <v>10</v>
      </c>
      <c r="G17" s="23"/>
      <c r="H17" s="24" t="s">
        <v>0</v>
      </c>
      <c r="I17" s="57" t="str">
        <f ca="1">IF(I16="","",LOOKUP(I16,$B$2:$B$51,$C$2:$C$47))</f>
        <v>Mnichovická</v>
      </c>
      <c r="J17" s="95"/>
      <c r="K17" s="58" t="str">
        <f ca="1">IF(K16="","",LOOKUP(K16,$B$2:$B$51,$C$2:$C$47))</f>
        <v>Lipanská</v>
      </c>
      <c r="L17" s="72"/>
      <c r="M17" s="74"/>
      <c r="N17" s="76"/>
      <c r="Q17" s="129">
        <v>10</v>
      </c>
      <c r="R17" s="130" t="str">
        <f ca="1">LOOKUP(Q17,B$2:B$53,C$2:C$52)</f>
        <v>Týnec n.L.</v>
      </c>
      <c r="S17" s="131">
        <f>AA13</f>
        <v>6</v>
      </c>
      <c r="T17" s="117" t="s">
        <v>7</v>
      </c>
      <c r="U17" s="113">
        <f>Y13</f>
        <v>21</v>
      </c>
      <c r="V17" s="115">
        <f>AA15</f>
        <v>7</v>
      </c>
      <c r="W17" s="117" t="s">
        <v>7</v>
      </c>
      <c r="X17" s="113">
        <f>Y15</f>
        <v>21</v>
      </c>
      <c r="Y17" s="119"/>
      <c r="Z17" s="120"/>
      <c r="AA17" s="120"/>
      <c r="AB17" s="123"/>
      <c r="AC17" s="125"/>
      <c r="AD17" s="127"/>
      <c r="AE17" s="102">
        <f>S17+V17+Y17+AB17</f>
        <v>13</v>
      </c>
      <c r="AF17" s="104" t="s">
        <v>7</v>
      </c>
      <c r="AG17" s="104">
        <f>U17+X17+AA17+AD17</f>
        <v>42</v>
      </c>
      <c r="AH17" s="106">
        <f>IF(AE17=0,IF(AG17=0,"",AE17/AG17),AE17/AG17)</f>
        <v>0.30952380952380953</v>
      </c>
      <c r="AI17" s="108">
        <f>IF(AH17="","",AL17+AM17+AN17+(AH17/100))</f>
        <v>2.0030952380952383</v>
      </c>
      <c r="AJ17" s="70">
        <f>IF(AI17="","",RANK(AI17,AI$13:AI$18))</f>
        <v>3</v>
      </c>
      <c r="AL17" s="162">
        <f>IF(S17=U17,0,IF(S17&gt;U17,2,1))</f>
        <v>1</v>
      </c>
      <c r="AM17" s="162">
        <f>IF(V17=X17,0,IF(V17&gt;X17,2,1))</f>
        <v>1</v>
      </c>
      <c r="AN17" s="162">
        <f>IF(Y17=AA17,0,IF(Y17&gt;AA17,2,1))</f>
        <v>0</v>
      </c>
      <c r="AO17" s="162"/>
      <c r="AY17" s="29"/>
      <c r="AZ17" s="47" t="s">
        <v>14</v>
      </c>
      <c r="BA17" s="48">
        <f>CB13</f>
        <v>12</v>
      </c>
      <c r="BB17" s="49" t="s">
        <v>7</v>
      </c>
      <c r="BC17" s="41">
        <v>1</v>
      </c>
      <c r="BD17" s="41">
        <v>2</v>
      </c>
      <c r="BE17" s="41">
        <v>3</v>
      </c>
      <c r="BF17" s="41">
        <v>4</v>
      </c>
      <c r="BG17" s="41">
        <v>5</v>
      </c>
      <c r="BH17" s="41">
        <v>6</v>
      </c>
      <c r="BI17" s="41">
        <v>7</v>
      </c>
      <c r="BJ17" s="41">
        <v>8</v>
      </c>
      <c r="BK17" s="41">
        <v>9</v>
      </c>
      <c r="BL17" s="41">
        <v>10</v>
      </c>
      <c r="BM17" s="41">
        <v>11</v>
      </c>
      <c r="BN17" s="41">
        <v>12</v>
      </c>
      <c r="BO17" s="41">
        <v>13</v>
      </c>
      <c r="BP17" s="41">
        <v>14</v>
      </c>
      <c r="BQ17" s="41">
        <v>15</v>
      </c>
      <c r="BR17" s="41">
        <v>16</v>
      </c>
      <c r="BS17" s="41">
        <v>17</v>
      </c>
      <c r="BT17" s="41">
        <v>18</v>
      </c>
      <c r="BU17" s="41">
        <v>19</v>
      </c>
      <c r="BV17" s="41">
        <v>20</v>
      </c>
      <c r="BW17" s="41">
        <v>21</v>
      </c>
      <c r="BX17" s="41">
        <v>22</v>
      </c>
      <c r="BY17" s="41">
        <v>23</v>
      </c>
      <c r="BZ17" s="41">
        <v>24</v>
      </c>
      <c r="CA17" s="41">
        <v>25</v>
      </c>
      <c r="CB17" s="41">
        <v>26</v>
      </c>
      <c r="CC17" s="41">
        <v>27</v>
      </c>
      <c r="CD17" s="41">
        <v>28</v>
      </c>
      <c r="CE17" s="41">
        <v>29</v>
      </c>
      <c r="CF17" s="41">
        <v>30</v>
      </c>
      <c r="CG17" s="41">
        <v>31</v>
      </c>
      <c r="CH17" s="41">
        <v>32</v>
      </c>
      <c r="CI17" s="41">
        <v>33</v>
      </c>
      <c r="CJ17" s="41">
        <v>34</v>
      </c>
      <c r="CK17" s="42">
        <v>35</v>
      </c>
      <c r="CL17" s="42">
        <v>36</v>
      </c>
      <c r="CM17" s="42">
        <v>37</v>
      </c>
      <c r="CN17" s="42">
        <v>38</v>
      </c>
      <c r="CO17" s="42">
        <v>39</v>
      </c>
      <c r="CP17" s="42">
        <v>40</v>
      </c>
      <c r="CQ17" s="33"/>
    </row>
    <row r="18" spans="4:95" ht="22.5" customHeight="1" thickTop="1" thickBot="1" x14ac:dyDescent="0.4">
      <c r="D18" s="99"/>
      <c r="E18" s="17" t="s">
        <v>26</v>
      </c>
      <c r="F18" s="18">
        <f>F16+1</f>
        <v>9</v>
      </c>
      <c r="G18" s="19"/>
      <c r="H18" s="20" t="s">
        <v>6</v>
      </c>
      <c r="I18" s="15">
        <v>7</v>
      </c>
      <c r="J18" s="94" t="s">
        <v>7</v>
      </c>
      <c r="K18" s="16">
        <v>10</v>
      </c>
      <c r="L18" s="71">
        <v>21</v>
      </c>
      <c r="M18" s="73" t="s">
        <v>7</v>
      </c>
      <c r="N18" s="75">
        <v>7</v>
      </c>
      <c r="Q18" s="159"/>
      <c r="R18" s="160"/>
      <c r="S18" s="161"/>
      <c r="T18" s="118"/>
      <c r="U18" s="114"/>
      <c r="V18" s="116"/>
      <c r="W18" s="118"/>
      <c r="X18" s="114"/>
      <c r="Y18" s="121"/>
      <c r="Z18" s="122"/>
      <c r="AA18" s="122"/>
      <c r="AB18" s="124"/>
      <c r="AC18" s="126"/>
      <c r="AD18" s="128"/>
      <c r="AE18" s="110"/>
      <c r="AF18" s="111"/>
      <c r="AG18" s="111"/>
      <c r="AH18" s="112"/>
      <c r="AI18" s="158"/>
      <c r="AJ18" s="78"/>
      <c r="AL18" s="162"/>
      <c r="AM18" s="162"/>
      <c r="AN18" s="162"/>
      <c r="AO18" s="162"/>
      <c r="AP18" s="99"/>
      <c r="AY18" s="50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2"/>
    </row>
    <row r="19" spans="4:95" ht="22.5" customHeight="1" thickTop="1" thickBot="1" x14ac:dyDescent="0.35">
      <c r="D19" s="98"/>
      <c r="E19" s="21">
        <f>E13+1</f>
        <v>3</v>
      </c>
      <c r="F19" s="22" t="s">
        <v>10</v>
      </c>
      <c r="G19" s="23"/>
      <c r="H19" s="24" t="s">
        <v>13</v>
      </c>
      <c r="I19" s="57" t="str">
        <f ca="1">IF(I18="","",LOOKUP(I18,$B$2:$B$51,$C$2:$C$47))</f>
        <v>Gymnázium</v>
      </c>
      <c r="J19" s="95"/>
      <c r="K19" s="58" t="str">
        <f ca="1">IF(K18="","",LOOKUP(K18,$B$2:$B$51,$C$2:$C$47))</f>
        <v>Týnec n.L.</v>
      </c>
      <c r="L19" s="72"/>
      <c r="M19" s="74"/>
      <c r="N19" s="76"/>
      <c r="Q19" s="6"/>
      <c r="R19" s="7"/>
      <c r="S19" s="8"/>
      <c r="T19" s="9"/>
      <c r="U19" s="8"/>
      <c r="V19" s="8"/>
      <c r="W19" s="9"/>
      <c r="X19" s="8"/>
      <c r="Y19" s="8"/>
      <c r="Z19" s="8"/>
      <c r="AA19" s="8"/>
      <c r="AB19" s="9"/>
      <c r="AC19" s="9"/>
      <c r="AD19" s="9"/>
      <c r="AE19" s="9"/>
      <c r="AF19" s="9"/>
      <c r="AG19" s="9"/>
      <c r="AH19" s="10"/>
      <c r="AI19" s="11"/>
      <c r="AJ19" s="12"/>
      <c r="AL19" s="13"/>
      <c r="AM19" s="13"/>
      <c r="AN19" s="13"/>
      <c r="AO19" s="13"/>
      <c r="AP19" s="99"/>
      <c r="AY19" s="25"/>
      <c r="AZ19" s="26"/>
      <c r="BA19" s="26"/>
      <c r="BB19" s="26"/>
      <c r="BC19" s="26"/>
      <c r="BD19" s="26"/>
      <c r="BE19" s="85" t="str">
        <f>AT20</f>
        <v>skupina</v>
      </c>
      <c r="BF19" s="85"/>
      <c r="BG19" s="85"/>
      <c r="BH19" s="85"/>
      <c r="BI19" s="85"/>
      <c r="BJ19" s="85"/>
      <c r="BK19" s="27" t="str">
        <f>AT21</f>
        <v>A</v>
      </c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8"/>
    </row>
    <row r="20" spans="4:95" ht="22.5" customHeight="1" thickTop="1" x14ac:dyDescent="0.35">
      <c r="D20" s="98"/>
      <c r="E20" s="17" t="s">
        <v>26</v>
      </c>
      <c r="F20" s="18">
        <f>F18+1</f>
        <v>10</v>
      </c>
      <c r="G20" s="19"/>
      <c r="H20" s="20" t="s">
        <v>6</v>
      </c>
      <c r="I20" s="15">
        <v>6</v>
      </c>
      <c r="J20" s="94" t="s">
        <v>7</v>
      </c>
      <c r="K20" s="16">
        <v>11</v>
      </c>
      <c r="L20" s="71">
        <v>19</v>
      </c>
      <c r="M20" s="73" t="s">
        <v>7</v>
      </c>
      <c r="N20" s="75">
        <v>21</v>
      </c>
      <c r="Q20" s="133" t="s">
        <v>15</v>
      </c>
      <c r="R20" s="134"/>
      <c r="S20" s="137">
        <f>Q22</f>
        <v>3</v>
      </c>
      <c r="T20" s="138"/>
      <c r="U20" s="139"/>
      <c r="V20" s="140">
        <f>Q24</f>
        <v>6</v>
      </c>
      <c r="W20" s="138"/>
      <c r="X20" s="139"/>
      <c r="Y20" s="140">
        <f>Q26</f>
        <v>11</v>
      </c>
      <c r="Z20" s="138"/>
      <c r="AA20" s="138"/>
      <c r="AB20" s="137"/>
      <c r="AC20" s="138"/>
      <c r="AD20" s="141"/>
      <c r="AE20" s="148" t="s">
        <v>1</v>
      </c>
      <c r="AF20" s="149"/>
      <c r="AG20" s="149"/>
      <c r="AH20" s="175" t="s">
        <v>2</v>
      </c>
      <c r="AI20" s="177" t="s">
        <v>3</v>
      </c>
      <c r="AJ20" s="100" t="s">
        <v>4</v>
      </c>
      <c r="AP20" s="98"/>
      <c r="AQ20" t="str">
        <f t="shared" ref="AQ20:AW21" si="2">E6</f>
        <v>kolo</v>
      </c>
      <c r="AR20">
        <f t="shared" si="2"/>
        <v>3</v>
      </c>
      <c r="AS20" t="str">
        <f t="shared" si="2"/>
        <v>HŘIŠTĚ</v>
      </c>
      <c r="AT20" t="str">
        <f t="shared" si="2"/>
        <v>skupina</v>
      </c>
      <c r="AU20">
        <f t="shared" si="2"/>
        <v>1</v>
      </c>
      <c r="AV20" t="str">
        <f t="shared" si="2"/>
        <v>:</v>
      </c>
      <c r="AW20">
        <f t="shared" si="2"/>
        <v>9</v>
      </c>
      <c r="AY20" s="29"/>
      <c r="AZ20" s="86" t="str">
        <f>AQ20</f>
        <v>kolo</v>
      </c>
      <c r="BA20" s="86"/>
      <c r="BB20" s="86"/>
      <c r="BC20" s="30">
        <f>AQ21</f>
        <v>1</v>
      </c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87">
        <f>AR20</f>
        <v>3</v>
      </c>
      <c r="BT20" s="87"/>
      <c r="BU20" s="88" t="s">
        <v>8</v>
      </c>
      <c r="BV20" s="88"/>
      <c r="BW20" s="88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2"/>
      <c r="CL20" s="89" t="s">
        <v>9</v>
      </c>
      <c r="CM20" s="89"/>
      <c r="CN20" s="89"/>
      <c r="CO20" s="90">
        <f>IF(AS21=0,"",AS21)</f>
        <v>3</v>
      </c>
      <c r="CP20" s="90"/>
      <c r="CQ20" s="33"/>
    </row>
    <row r="21" spans="4:95" ht="22.5" customHeight="1" thickBot="1" x14ac:dyDescent="0.35">
      <c r="D21" s="98"/>
      <c r="E21" s="21">
        <f>E15+1</f>
        <v>4</v>
      </c>
      <c r="F21" s="22" t="s">
        <v>10</v>
      </c>
      <c r="G21" s="23"/>
      <c r="H21" s="24" t="s">
        <v>15</v>
      </c>
      <c r="I21" s="57" t="str">
        <f ca="1">IF(I20="","",LOOKUP(I20,$B$2:$B$51,$C$2:$C$47))</f>
        <v>Prok.Velikého</v>
      </c>
      <c r="J21" s="95"/>
      <c r="K21" s="58" t="str">
        <f ca="1">IF(K20="","",LOOKUP(K20,$B$2:$B$51,$C$2:$C$47))</f>
        <v>Velký Osek</v>
      </c>
      <c r="L21" s="72"/>
      <c r="M21" s="74"/>
      <c r="N21" s="76"/>
      <c r="Q21" s="135"/>
      <c r="R21" s="136"/>
      <c r="S21" s="152" t="str">
        <f ca="1">R22</f>
        <v>Ovčárecká</v>
      </c>
      <c r="T21" s="153"/>
      <c r="U21" s="153"/>
      <c r="V21" s="153" t="str">
        <f ca="1">R24</f>
        <v>Prok.Velikého</v>
      </c>
      <c r="W21" s="153"/>
      <c r="X21" s="153"/>
      <c r="Y21" s="153" t="str">
        <f ca="1">R26</f>
        <v>Velký Osek</v>
      </c>
      <c r="Z21" s="153"/>
      <c r="AA21" s="154"/>
      <c r="AB21" s="155"/>
      <c r="AC21" s="156"/>
      <c r="AD21" s="157"/>
      <c r="AE21" s="150"/>
      <c r="AF21" s="151"/>
      <c r="AG21" s="151"/>
      <c r="AH21" s="176"/>
      <c r="AI21" s="178"/>
      <c r="AJ21" s="101"/>
      <c r="AP21" s="98"/>
      <c r="AQ21">
        <f t="shared" si="2"/>
        <v>1</v>
      </c>
      <c r="AR21" t="str">
        <f t="shared" si="2"/>
        <v>zápas</v>
      </c>
      <c r="AS21">
        <f t="shared" si="2"/>
        <v>3</v>
      </c>
      <c r="AT21" t="str">
        <f t="shared" si="2"/>
        <v>A</v>
      </c>
      <c r="AU21" t="str">
        <f t="shared" ca="1" si="2"/>
        <v>Kmochova</v>
      </c>
      <c r="AV21">
        <f t="shared" si="2"/>
        <v>0</v>
      </c>
      <c r="AW21" t="str">
        <f t="shared" ca="1" si="2"/>
        <v>Lipanská</v>
      </c>
      <c r="AY21" s="29"/>
      <c r="AZ21" s="30"/>
      <c r="BA21" s="30"/>
      <c r="BB21" s="30"/>
      <c r="BC21" s="30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87"/>
      <c r="BT21" s="87"/>
      <c r="BU21" s="88"/>
      <c r="BV21" s="88"/>
      <c r="BW21" s="88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2"/>
      <c r="CL21" s="89"/>
      <c r="CM21" s="89"/>
      <c r="CN21" s="89"/>
      <c r="CO21" s="90"/>
      <c r="CP21" s="90"/>
      <c r="CQ21" s="33"/>
    </row>
    <row r="22" spans="4:95" ht="22.5" customHeight="1" thickTop="1" x14ac:dyDescent="0.35">
      <c r="D22" s="98"/>
      <c r="E22" s="17" t="s">
        <v>26</v>
      </c>
      <c r="F22" s="18">
        <f>F20+1</f>
        <v>11</v>
      </c>
      <c r="G22" s="19"/>
      <c r="H22" s="20" t="s">
        <v>6</v>
      </c>
      <c r="I22" s="15">
        <v>4</v>
      </c>
      <c r="J22" s="94" t="s">
        <v>7</v>
      </c>
      <c r="K22" s="16">
        <v>5</v>
      </c>
      <c r="L22" s="71">
        <v>21</v>
      </c>
      <c r="M22" s="73" t="s">
        <v>7</v>
      </c>
      <c r="N22" s="75">
        <v>14</v>
      </c>
      <c r="Q22" s="142">
        <v>3</v>
      </c>
      <c r="R22" s="143" t="str">
        <f ca="1">LOOKUP(Q22,B$2:B$53,C$2:C$52)</f>
        <v>Ovčárecká</v>
      </c>
      <c r="S22" s="144"/>
      <c r="T22" s="145"/>
      <c r="U22" s="146"/>
      <c r="V22" s="65">
        <f>L30</f>
        <v>21</v>
      </c>
      <c r="W22" s="63" t="s">
        <v>7</v>
      </c>
      <c r="X22" s="64">
        <f>N30</f>
        <v>9</v>
      </c>
      <c r="Y22" s="65">
        <f>L10</f>
        <v>21</v>
      </c>
      <c r="Z22" s="63" t="s">
        <v>7</v>
      </c>
      <c r="AA22" s="63">
        <f>N10</f>
        <v>15</v>
      </c>
      <c r="AB22" s="123"/>
      <c r="AC22" s="125"/>
      <c r="AD22" s="127"/>
      <c r="AE22" s="179">
        <f>S22+V22+Y22+AB22</f>
        <v>42</v>
      </c>
      <c r="AF22" s="172" t="s">
        <v>7</v>
      </c>
      <c r="AG22" s="172">
        <f>U22+X22+AA22+AD22</f>
        <v>24</v>
      </c>
      <c r="AH22" s="173">
        <f>IF(AE22=0,IF(AG22=0,"",AE22/AG22),AE22/AG22)</f>
        <v>1.75</v>
      </c>
      <c r="AI22" s="174">
        <f>IF(AH22="","",AL22+AM22+AN22+(AH22/100))</f>
        <v>4.0175000000000001</v>
      </c>
      <c r="AJ22" s="66">
        <f>IF(AI22="","",RANK(AI22,AI$22:AI$27))</f>
        <v>1</v>
      </c>
      <c r="AL22" s="162">
        <f>IF(S22=U22,0,IF(S22&gt;U22,2,1))</f>
        <v>0</v>
      </c>
      <c r="AM22" s="162">
        <f>IF(V22=X22,0,IF(V22&gt;X22,2,1))</f>
        <v>2</v>
      </c>
      <c r="AN22" s="162">
        <f>IF(Y22=AA22,0,IF(Y22&gt;AA22,2,1))</f>
        <v>2</v>
      </c>
      <c r="AO22" s="162"/>
      <c r="AP22" s="98"/>
      <c r="AY22" s="29"/>
      <c r="AZ22" s="34"/>
      <c r="BA22" s="34"/>
      <c r="BB22" s="34"/>
      <c r="BC22" s="34"/>
      <c r="BD22" s="80" t="s">
        <v>11</v>
      </c>
      <c r="BE22" s="80"/>
      <c r="BF22" s="35">
        <f>AU20</f>
        <v>1</v>
      </c>
      <c r="BG22" s="36" t="s">
        <v>12</v>
      </c>
      <c r="BH22" s="91" t="str">
        <f ca="1">IF(AU21="","",LOOKUP(BF22,$B$2:$B$51,$C$2:$C$50))</f>
        <v>Kmochova</v>
      </c>
      <c r="BI22" s="91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34"/>
      <c r="BV22" s="34"/>
      <c r="BW22" s="34"/>
      <c r="BX22" s="34"/>
      <c r="BY22" s="34"/>
      <c r="BZ22" s="80" t="s">
        <v>11</v>
      </c>
      <c r="CA22" s="80"/>
      <c r="CB22" s="35">
        <f>AW20</f>
        <v>9</v>
      </c>
      <c r="CC22" s="36" t="s">
        <v>12</v>
      </c>
      <c r="CD22" s="91" t="str">
        <f ca="1">IF(AW21="","",LOOKUP(CB22,$B$2:$B$51,$C$2:$C$50))</f>
        <v>Lipanská</v>
      </c>
      <c r="CE22" s="91"/>
      <c r="CF22" s="91"/>
      <c r="CG22" s="91"/>
      <c r="CH22" s="91"/>
      <c r="CI22" s="91"/>
      <c r="CJ22" s="91"/>
      <c r="CK22" s="91"/>
      <c r="CL22" s="91"/>
      <c r="CM22" s="91"/>
      <c r="CN22" s="91"/>
      <c r="CO22" s="91"/>
      <c r="CP22" s="91"/>
      <c r="CQ22" s="33"/>
    </row>
    <row r="23" spans="4:95" ht="22.5" customHeight="1" thickBot="1" x14ac:dyDescent="0.35">
      <c r="D23" s="98"/>
      <c r="E23" s="21">
        <f>E17+1</f>
        <v>4</v>
      </c>
      <c r="F23" s="22" t="s">
        <v>10</v>
      </c>
      <c r="G23" s="23"/>
      <c r="H23" s="24" t="s">
        <v>16</v>
      </c>
      <c r="I23" s="57" t="str">
        <f ca="1">IF(I22="","",LOOKUP(I22,$B$2:$B$51,$C$2:$C$47))</f>
        <v>Masarykova</v>
      </c>
      <c r="J23" s="95"/>
      <c r="K23" s="58" t="str">
        <f ca="1">IF(K22="","",LOOKUP(K22,$B$2:$B$51,$C$2:$C$47))</f>
        <v>Velim</v>
      </c>
      <c r="L23" s="72"/>
      <c r="M23" s="74"/>
      <c r="N23" s="76"/>
      <c r="Q23" s="129"/>
      <c r="R23" s="130"/>
      <c r="S23" s="147"/>
      <c r="T23" s="120"/>
      <c r="U23" s="132"/>
      <c r="V23" s="68"/>
      <c r="W23" s="69"/>
      <c r="X23" s="77"/>
      <c r="Y23" s="68"/>
      <c r="Z23" s="69"/>
      <c r="AA23" s="69"/>
      <c r="AB23" s="123"/>
      <c r="AC23" s="125"/>
      <c r="AD23" s="127"/>
      <c r="AE23" s="103"/>
      <c r="AF23" s="105"/>
      <c r="AG23" s="105"/>
      <c r="AH23" s="107"/>
      <c r="AI23" s="109"/>
      <c r="AJ23" s="67"/>
      <c r="AK23" s="5"/>
      <c r="AL23" s="162"/>
      <c r="AM23" s="162"/>
      <c r="AN23" s="162"/>
      <c r="AO23" s="162"/>
      <c r="AP23" s="98"/>
      <c r="AY23" s="29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7"/>
      <c r="CL23" s="37"/>
      <c r="CM23" s="37"/>
      <c r="CN23" s="37"/>
      <c r="CO23" s="37"/>
      <c r="CP23" s="37"/>
      <c r="CQ23" s="33"/>
    </row>
    <row r="24" spans="4:95" ht="22.5" customHeight="1" thickTop="1" x14ac:dyDescent="0.35">
      <c r="D24" s="98"/>
      <c r="E24" s="17" t="s">
        <v>26</v>
      </c>
      <c r="F24" s="18">
        <f>F22+1</f>
        <v>12</v>
      </c>
      <c r="G24" s="19"/>
      <c r="H24" s="20" t="s">
        <v>6</v>
      </c>
      <c r="I24" s="15">
        <v>12</v>
      </c>
      <c r="J24" s="94" t="s">
        <v>7</v>
      </c>
      <c r="K24" s="16">
        <v>13</v>
      </c>
      <c r="L24" s="71">
        <v>12</v>
      </c>
      <c r="M24" s="73" t="s">
        <v>7</v>
      </c>
      <c r="N24" s="75">
        <v>21</v>
      </c>
      <c r="Q24" s="129">
        <v>6</v>
      </c>
      <c r="R24" s="130" t="str">
        <f ca="1">LOOKUP(Q24,B$2:B$53,C$2:C$52)</f>
        <v>Prok.Velikého</v>
      </c>
      <c r="S24" s="131">
        <f>X22</f>
        <v>9</v>
      </c>
      <c r="T24" s="117" t="s">
        <v>7</v>
      </c>
      <c r="U24" s="113">
        <f>V22</f>
        <v>21</v>
      </c>
      <c r="V24" s="119"/>
      <c r="W24" s="120"/>
      <c r="X24" s="132"/>
      <c r="Y24" s="68">
        <f>L20</f>
        <v>19</v>
      </c>
      <c r="Z24" s="69" t="s">
        <v>7</v>
      </c>
      <c r="AA24" s="69">
        <f>N20</f>
        <v>21</v>
      </c>
      <c r="AB24" s="123"/>
      <c r="AC24" s="125"/>
      <c r="AD24" s="127"/>
      <c r="AE24" s="102">
        <f>S24+V24+Y24+AB24</f>
        <v>28</v>
      </c>
      <c r="AF24" s="104" t="s">
        <v>7</v>
      </c>
      <c r="AG24" s="104">
        <f>U24+X24+AA24+AD24</f>
        <v>42</v>
      </c>
      <c r="AH24" s="106">
        <f>IF(AE24=0,IF(AG24=0,"",AE24/AG24),AE24/AG24)</f>
        <v>0.66666666666666663</v>
      </c>
      <c r="AI24" s="108">
        <f>IF(AH24="","",AL24+AM24+AN24+(AH24/100))</f>
        <v>2.0066666666666668</v>
      </c>
      <c r="AJ24" s="70">
        <f>IF(AI24="","",RANK(AI24,AI$22:AI$27))</f>
        <v>3</v>
      </c>
      <c r="AL24" s="162">
        <f>IF(S24=U24,0,IF(S24&gt;U24,2,1))</f>
        <v>1</v>
      </c>
      <c r="AM24" s="162">
        <f>IF(V24=X24,0,IF(V24&gt;X24,2,1))</f>
        <v>0</v>
      </c>
      <c r="AN24" s="162">
        <f>IF(Y24=AA24,0,IF(Y24&gt;AA24,2,1))</f>
        <v>1</v>
      </c>
      <c r="AO24" s="162"/>
      <c r="AP24" s="98"/>
      <c r="AY24" s="29"/>
      <c r="AZ24" s="38" t="s">
        <v>14</v>
      </c>
      <c r="BA24" s="39">
        <f>BF22</f>
        <v>1</v>
      </c>
      <c r="BB24" s="40" t="s">
        <v>7</v>
      </c>
      <c r="BC24" s="41">
        <v>1</v>
      </c>
      <c r="BD24" s="41">
        <v>2</v>
      </c>
      <c r="BE24" s="41">
        <v>3</v>
      </c>
      <c r="BF24" s="41">
        <v>4</v>
      </c>
      <c r="BG24" s="41">
        <v>5</v>
      </c>
      <c r="BH24" s="41">
        <v>6</v>
      </c>
      <c r="BI24" s="41">
        <v>7</v>
      </c>
      <c r="BJ24" s="41">
        <v>8</v>
      </c>
      <c r="BK24" s="41">
        <v>9</v>
      </c>
      <c r="BL24" s="41">
        <v>10</v>
      </c>
      <c r="BM24" s="41">
        <v>11</v>
      </c>
      <c r="BN24" s="41">
        <v>12</v>
      </c>
      <c r="BO24" s="41">
        <v>13</v>
      </c>
      <c r="BP24" s="41">
        <v>14</v>
      </c>
      <c r="BQ24" s="41">
        <v>15</v>
      </c>
      <c r="BR24" s="41">
        <v>16</v>
      </c>
      <c r="BS24" s="41">
        <v>17</v>
      </c>
      <c r="BT24" s="41">
        <v>18</v>
      </c>
      <c r="BU24" s="41">
        <v>19</v>
      </c>
      <c r="BV24" s="41">
        <v>20</v>
      </c>
      <c r="BW24" s="41">
        <v>21</v>
      </c>
      <c r="BX24" s="41">
        <v>22</v>
      </c>
      <c r="BY24" s="41">
        <v>23</v>
      </c>
      <c r="BZ24" s="41">
        <v>24</v>
      </c>
      <c r="CA24" s="41">
        <v>25</v>
      </c>
      <c r="CB24" s="41">
        <v>26</v>
      </c>
      <c r="CC24" s="41">
        <v>27</v>
      </c>
      <c r="CD24" s="41">
        <v>28</v>
      </c>
      <c r="CE24" s="41">
        <v>29</v>
      </c>
      <c r="CF24" s="41">
        <v>30</v>
      </c>
      <c r="CG24" s="41">
        <v>31</v>
      </c>
      <c r="CH24" s="41">
        <v>32</v>
      </c>
      <c r="CI24" s="41">
        <v>33</v>
      </c>
      <c r="CJ24" s="41">
        <v>34</v>
      </c>
      <c r="CK24" s="42">
        <v>35</v>
      </c>
      <c r="CL24" s="42">
        <v>36</v>
      </c>
      <c r="CM24" s="42">
        <v>37</v>
      </c>
      <c r="CN24" s="42">
        <v>38</v>
      </c>
      <c r="CO24" s="42">
        <v>39</v>
      </c>
      <c r="CP24" s="42">
        <v>40</v>
      </c>
      <c r="CQ24" s="33"/>
    </row>
    <row r="25" spans="4:95" ht="22.5" customHeight="1" thickBot="1" x14ac:dyDescent="0.35">
      <c r="D25" s="98"/>
      <c r="E25" s="21">
        <f>E19+1</f>
        <v>4</v>
      </c>
      <c r="F25" s="22" t="s">
        <v>10</v>
      </c>
      <c r="G25" s="23"/>
      <c r="H25" s="24" t="s">
        <v>16</v>
      </c>
      <c r="I25" s="57" t="str">
        <f ca="1">IF(I24="","",LOOKUP(I24,$B$2:$B$51,$C$2:$C$47))</f>
        <v>Kouřim</v>
      </c>
      <c r="J25" s="95"/>
      <c r="K25" s="58" t="str">
        <f ca="1">IF(K24="","",LOOKUP(K24,$B$2:$B$51,$C$2:$C$47))</f>
        <v>Býchory</v>
      </c>
      <c r="L25" s="72"/>
      <c r="M25" s="74"/>
      <c r="N25" s="76"/>
      <c r="Q25" s="129"/>
      <c r="R25" s="130"/>
      <c r="S25" s="131"/>
      <c r="T25" s="117"/>
      <c r="U25" s="113"/>
      <c r="V25" s="119"/>
      <c r="W25" s="120"/>
      <c r="X25" s="132"/>
      <c r="Y25" s="68"/>
      <c r="Z25" s="69"/>
      <c r="AA25" s="69"/>
      <c r="AB25" s="123"/>
      <c r="AC25" s="125"/>
      <c r="AD25" s="127"/>
      <c r="AE25" s="103"/>
      <c r="AF25" s="105"/>
      <c r="AG25" s="105"/>
      <c r="AH25" s="107"/>
      <c r="AI25" s="109"/>
      <c r="AJ25" s="67"/>
      <c r="AL25" s="162"/>
      <c r="AM25" s="162"/>
      <c r="AN25" s="162"/>
      <c r="AO25" s="162"/>
      <c r="AP25" s="98"/>
      <c r="AY25" s="29"/>
      <c r="AZ25" s="43"/>
      <c r="BA25" s="44"/>
      <c r="BB25" s="59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6"/>
      <c r="CL25" s="46"/>
      <c r="CM25" s="46"/>
      <c r="CN25" s="46"/>
      <c r="CO25" s="46"/>
      <c r="CP25" s="46"/>
      <c r="CQ25" s="33"/>
    </row>
    <row r="26" spans="4:95" ht="22.5" customHeight="1" thickTop="1" x14ac:dyDescent="0.35">
      <c r="D26" s="98"/>
      <c r="E26" s="17" t="s">
        <v>26</v>
      </c>
      <c r="F26" s="18">
        <f>F24+1</f>
        <v>13</v>
      </c>
      <c r="G26" s="19"/>
      <c r="H26" s="20" t="s">
        <v>6</v>
      </c>
      <c r="I26" s="15">
        <v>1</v>
      </c>
      <c r="J26" s="94" t="s">
        <v>7</v>
      </c>
      <c r="K26" s="16">
        <v>8</v>
      </c>
      <c r="L26" s="71">
        <v>21</v>
      </c>
      <c r="M26" s="73" t="s">
        <v>7</v>
      </c>
      <c r="N26" s="75">
        <v>15</v>
      </c>
      <c r="Q26" s="129">
        <v>11</v>
      </c>
      <c r="R26" s="130" t="str">
        <f ca="1">LOOKUP(Q26,B$2:B$53,C$2:C$52)</f>
        <v>Velký Osek</v>
      </c>
      <c r="S26" s="131">
        <f>AA22</f>
        <v>15</v>
      </c>
      <c r="T26" s="117" t="s">
        <v>7</v>
      </c>
      <c r="U26" s="113">
        <f>Y22</f>
        <v>21</v>
      </c>
      <c r="V26" s="115">
        <f>AA24</f>
        <v>21</v>
      </c>
      <c r="W26" s="117" t="s">
        <v>7</v>
      </c>
      <c r="X26" s="113">
        <f>Y24</f>
        <v>19</v>
      </c>
      <c r="Y26" s="119"/>
      <c r="Z26" s="120"/>
      <c r="AA26" s="120"/>
      <c r="AB26" s="123"/>
      <c r="AC26" s="125"/>
      <c r="AD26" s="127"/>
      <c r="AE26" s="102">
        <f>S26+V26+Y26+AB26</f>
        <v>36</v>
      </c>
      <c r="AF26" s="104" t="s">
        <v>7</v>
      </c>
      <c r="AG26" s="104">
        <f>U26+X26+AA26+AD26</f>
        <v>40</v>
      </c>
      <c r="AH26" s="106">
        <f>IF(AE26=0,IF(AG26=0,"",AE26/AG26),AE26/AG26)</f>
        <v>0.9</v>
      </c>
      <c r="AI26" s="108">
        <f>IF(AH26="","",AL26+AM26+AN26+(AH26/100))</f>
        <v>3.0089999999999999</v>
      </c>
      <c r="AJ26" s="70">
        <f>IF(AI26="","",RANK(AI26,AI$22:AI$27))</f>
        <v>2</v>
      </c>
      <c r="AL26" s="162">
        <f>IF(S26=U26,0,IF(S26&gt;U26,2,1))</f>
        <v>1</v>
      </c>
      <c r="AM26" s="162">
        <f>IF(V26=X26,0,IF(V26&gt;X26,2,1))</f>
        <v>2</v>
      </c>
      <c r="AN26" s="162">
        <f>IF(Y26=AA26,0,IF(Y26&gt;AA26,2,1))</f>
        <v>0</v>
      </c>
      <c r="AO26" s="162"/>
      <c r="AP26" s="98"/>
      <c r="AY26" s="29"/>
      <c r="AZ26" s="47" t="s">
        <v>14</v>
      </c>
      <c r="BA26" s="48">
        <f>CB22</f>
        <v>9</v>
      </c>
      <c r="BB26" s="49" t="s">
        <v>7</v>
      </c>
      <c r="BC26" s="41">
        <v>1</v>
      </c>
      <c r="BD26" s="41">
        <v>2</v>
      </c>
      <c r="BE26" s="41">
        <v>3</v>
      </c>
      <c r="BF26" s="41">
        <v>4</v>
      </c>
      <c r="BG26" s="41">
        <v>5</v>
      </c>
      <c r="BH26" s="41">
        <v>6</v>
      </c>
      <c r="BI26" s="41">
        <v>7</v>
      </c>
      <c r="BJ26" s="41">
        <v>8</v>
      </c>
      <c r="BK26" s="41">
        <v>9</v>
      </c>
      <c r="BL26" s="41">
        <v>10</v>
      </c>
      <c r="BM26" s="41">
        <v>11</v>
      </c>
      <c r="BN26" s="41">
        <v>12</v>
      </c>
      <c r="BO26" s="41">
        <v>13</v>
      </c>
      <c r="BP26" s="41">
        <v>14</v>
      </c>
      <c r="BQ26" s="41">
        <v>15</v>
      </c>
      <c r="BR26" s="41">
        <v>16</v>
      </c>
      <c r="BS26" s="41">
        <v>17</v>
      </c>
      <c r="BT26" s="41">
        <v>18</v>
      </c>
      <c r="BU26" s="41">
        <v>19</v>
      </c>
      <c r="BV26" s="41">
        <v>20</v>
      </c>
      <c r="BW26" s="41">
        <v>21</v>
      </c>
      <c r="BX26" s="41">
        <v>22</v>
      </c>
      <c r="BY26" s="41">
        <v>23</v>
      </c>
      <c r="BZ26" s="41">
        <v>24</v>
      </c>
      <c r="CA26" s="41">
        <v>25</v>
      </c>
      <c r="CB26" s="41">
        <v>26</v>
      </c>
      <c r="CC26" s="41">
        <v>27</v>
      </c>
      <c r="CD26" s="41">
        <v>28</v>
      </c>
      <c r="CE26" s="41">
        <v>29</v>
      </c>
      <c r="CF26" s="41">
        <v>30</v>
      </c>
      <c r="CG26" s="41">
        <v>31</v>
      </c>
      <c r="CH26" s="41">
        <v>32</v>
      </c>
      <c r="CI26" s="41">
        <v>33</v>
      </c>
      <c r="CJ26" s="41">
        <v>34</v>
      </c>
      <c r="CK26" s="42">
        <v>35</v>
      </c>
      <c r="CL26" s="42">
        <v>36</v>
      </c>
      <c r="CM26" s="42">
        <v>37</v>
      </c>
      <c r="CN26" s="42">
        <v>38</v>
      </c>
      <c r="CO26" s="42">
        <v>39</v>
      </c>
      <c r="CP26" s="42">
        <v>40</v>
      </c>
      <c r="CQ26" s="33"/>
    </row>
    <row r="27" spans="4:95" ht="22.5" customHeight="1" thickBot="1" x14ac:dyDescent="0.35">
      <c r="D27" s="98"/>
      <c r="E27" s="21">
        <f>E21+1</f>
        <v>5</v>
      </c>
      <c r="F27" s="22" t="s">
        <v>10</v>
      </c>
      <c r="G27" s="23"/>
      <c r="H27" s="24" t="s">
        <v>0</v>
      </c>
      <c r="I27" s="57" t="str">
        <f ca="1">IF(I26="","",LOOKUP(I26,$B$2:$B$51,$C$2:$C$47))</f>
        <v>Kmochova</v>
      </c>
      <c r="J27" s="95"/>
      <c r="K27" s="58" t="str">
        <f ca="1">IF(K26="","",LOOKUP(K26,$B$2:$B$51,$C$2:$C$47))</f>
        <v>Mnichovická</v>
      </c>
      <c r="L27" s="72"/>
      <c r="M27" s="74"/>
      <c r="N27" s="76"/>
      <c r="Q27" s="159"/>
      <c r="R27" s="160"/>
      <c r="S27" s="161"/>
      <c r="T27" s="118"/>
      <c r="U27" s="114"/>
      <c r="V27" s="116"/>
      <c r="W27" s="118"/>
      <c r="X27" s="114"/>
      <c r="Y27" s="121"/>
      <c r="Z27" s="122"/>
      <c r="AA27" s="122"/>
      <c r="AB27" s="124"/>
      <c r="AC27" s="126"/>
      <c r="AD27" s="128"/>
      <c r="AE27" s="110"/>
      <c r="AF27" s="111"/>
      <c r="AG27" s="111"/>
      <c r="AH27" s="112"/>
      <c r="AI27" s="158"/>
      <c r="AJ27" s="78"/>
      <c r="AL27" s="162"/>
      <c r="AM27" s="162"/>
      <c r="AN27" s="162"/>
      <c r="AO27" s="162"/>
      <c r="AP27" s="98"/>
      <c r="AY27" s="50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2"/>
    </row>
    <row r="28" spans="4:95" ht="22.5" customHeight="1" thickTop="1" thickBot="1" x14ac:dyDescent="0.4">
      <c r="E28" s="17" t="s">
        <v>26</v>
      </c>
      <c r="F28" s="18">
        <f>F26+1</f>
        <v>14</v>
      </c>
      <c r="G28" s="19"/>
      <c r="H28" s="20" t="s">
        <v>6</v>
      </c>
      <c r="I28" s="15">
        <v>2</v>
      </c>
      <c r="J28" s="94" t="s">
        <v>7</v>
      </c>
      <c r="K28" s="16">
        <v>7</v>
      </c>
      <c r="L28" s="71">
        <v>21</v>
      </c>
      <c r="M28" s="73" t="s">
        <v>7</v>
      </c>
      <c r="N28" s="75">
        <v>4</v>
      </c>
      <c r="Q28" s="1">
        <v>2</v>
      </c>
      <c r="R28" s="14" t="str">
        <f ca="1">IF(AJ4="","",IF(AJ4=2,R4,IF(AJ6=2,R6,R8)))</f>
        <v>Mnichovická</v>
      </c>
      <c r="AJ28" s="1"/>
      <c r="AY28" s="25"/>
      <c r="AZ28" s="26"/>
      <c r="BA28" s="26"/>
      <c r="BB28" s="26"/>
      <c r="BC28" s="26"/>
      <c r="BD28" s="26"/>
      <c r="BE28" s="85" t="str">
        <f>AT29</f>
        <v>skupina</v>
      </c>
      <c r="BF28" s="85"/>
      <c r="BG28" s="85"/>
      <c r="BH28" s="85"/>
      <c r="BI28" s="85"/>
      <c r="BJ28" s="85"/>
      <c r="BK28" s="27" t="str">
        <f>AT30</f>
        <v>B</v>
      </c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8"/>
    </row>
    <row r="29" spans="4:95" ht="22.5" customHeight="1" thickTop="1" thickBot="1" x14ac:dyDescent="0.35">
      <c r="E29" s="21">
        <f>E23+1</f>
        <v>5</v>
      </c>
      <c r="F29" s="22" t="s">
        <v>10</v>
      </c>
      <c r="G29" s="23"/>
      <c r="H29" s="24" t="s">
        <v>13</v>
      </c>
      <c r="I29" s="57" t="str">
        <f ca="1">IF(I28="","",LOOKUP(I28,$B$2:$B$51,$C$2:$C$47))</f>
        <v>Pečky</v>
      </c>
      <c r="J29" s="95"/>
      <c r="K29" s="58" t="str">
        <f ca="1">IF(K28="","",LOOKUP(K28,$B$2:$B$51,$C$2:$C$47))</f>
        <v>Gymnázium</v>
      </c>
      <c r="L29" s="72"/>
      <c r="M29" s="74"/>
      <c r="N29" s="76"/>
      <c r="Q29" s="133" t="s">
        <v>16</v>
      </c>
      <c r="R29" s="134"/>
      <c r="S29" s="137">
        <f>Q31</f>
        <v>4</v>
      </c>
      <c r="T29" s="138"/>
      <c r="U29" s="139"/>
      <c r="V29" s="140">
        <f>Q33</f>
        <v>5</v>
      </c>
      <c r="W29" s="138"/>
      <c r="X29" s="139"/>
      <c r="Y29" s="140">
        <f>Q35</f>
        <v>12</v>
      </c>
      <c r="Z29" s="138"/>
      <c r="AA29" s="138"/>
      <c r="AB29" s="140">
        <f>Q37</f>
        <v>13</v>
      </c>
      <c r="AC29" s="138"/>
      <c r="AD29" s="141"/>
      <c r="AE29" s="148" t="s">
        <v>1</v>
      </c>
      <c r="AF29" s="149"/>
      <c r="AG29" s="149"/>
      <c r="AH29" s="175" t="s">
        <v>2</v>
      </c>
      <c r="AI29" s="177" t="s">
        <v>3</v>
      </c>
      <c r="AJ29" s="100" t="s">
        <v>4</v>
      </c>
      <c r="AQ29" t="str">
        <f t="shared" ref="AQ29:AW30" si="3">E8</f>
        <v>kolo</v>
      </c>
      <c r="AR29">
        <f t="shared" si="3"/>
        <v>4</v>
      </c>
      <c r="AS29">
        <f t="shared" si="3"/>
        <v>0</v>
      </c>
      <c r="AT29" t="str">
        <f t="shared" si="3"/>
        <v>skupina</v>
      </c>
      <c r="AU29">
        <f t="shared" si="3"/>
        <v>2</v>
      </c>
      <c r="AV29" t="str">
        <f t="shared" si="3"/>
        <v>:</v>
      </c>
      <c r="AW29">
        <f t="shared" si="3"/>
        <v>10</v>
      </c>
      <c r="AY29" s="29"/>
      <c r="AZ29" s="86" t="str">
        <f>AQ29</f>
        <v>kolo</v>
      </c>
      <c r="BA29" s="86"/>
      <c r="BB29" s="86"/>
      <c r="BC29" s="30">
        <f>AQ30</f>
        <v>2</v>
      </c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87">
        <f>AR29</f>
        <v>4</v>
      </c>
      <c r="BT29" s="87"/>
      <c r="BU29" s="88" t="s">
        <v>8</v>
      </c>
      <c r="BV29" s="88"/>
      <c r="BW29" s="88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2"/>
      <c r="CL29" s="89" t="s">
        <v>9</v>
      </c>
      <c r="CM29" s="89"/>
      <c r="CN29" s="89"/>
      <c r="CO29" s="90" t="str">
        <f>IF(AS30=0,"",AS30)</f>
        <v/>
      </c>
      <c r="CP29" s="90"/>
      <c r="CQ29" s="33"/>
    </row>
    <row r="30" spans="4:95" ht="22.5" customHeight="1" thickTop="1" thickBot="1" x14ac:dyDescent="0.4">
      <c r="E30" s="17" t="s">
        <v>26</v>
      </c>
      <c r="F30" s="18">
        <f>F28+1</f>
        <v>15</v>
      </c>
      <c r="G30" s="19"/>
      <c r="H30" s="20" t="s">
        <v>6</v>
      </c>
      <c r="I30" s="15">
        <v>3</v>
      </c>
      <c r="J30" s="94" t="s">
        <v>7</v>
      </c>
      <c r="K30" s="16">
        <v>6</v>
      </c>
      <c r="L30" s="71">
        <v>21</v>
      </c>
      <c r="M30" s="73" t="s">
        <v>7</v>
      </c>
      <c r="N30" s="75">
        <v>9</v>
      </c>
      <c r="Q30" s="135"/>
      <c r="R30" s="136"/>
      <c r="S30" s="152" t="str">
        <f ca="1">R31</f>
        <v>Masarykova</v>
      </c>
      <c r="T30" s="153"/>
      <c r="U30" s="153"/>
      <c r="V30" s="153" t="str">
        <f ca="1">R33</f>
        <v>Velim</v>
      </c>
      <c r="W30" s="153"/>
      <c r="X30" s="153"/>
      <c r="Y30" s="153" t="str">
        <f ca="1">R35</f>
        <v>Kouřim</v>
      </c>
      <c r="Z30" s="153"/>
      <c r="AA30" s="171"/>
      <c r="AB30" s="153" t="str">
        <f ca="1">R37</f>
        <v>Býchory</v>
      </c>
      <c r="AC30" s="153"/>
      <c r="AD30" s="154"/>
      <c r="AE30" s="150"/>
      <c r="AF30" s="151"/>
      <c r="AG30" s="151"/>
      <c r="AH30" s="176"/>
      <c r="AI30" s="178"/>
      <c r="AJ30" s="101"/>
      <c r="AQ30">
        <f t="shared" si="3"/>
        <v>2</v>
      </c>
      <c r="AR30" t="str">
        <f t="shared" si="3"/>
        <v>zápas</v>
      </c>
      <c r="AS30">
        <f t="shared" si="3"/>
        <v>0</v>
      </c>
      <c r="AT30" t="str">
        <f t="shared" si="3"/>
        <v>B</v>
      </c>
      <c r="AU30" t="str">
        <f t="shared" ca="1" si="3"/>
        <v>Pečky</v>
      </c>
      <c r="AV30">
        <f t="shared" si="3"/>
        <v>0</v>
      </c>
      <c r="AW30" t="str">
        <f t="shared" ca="1" si="3"/>
        <v>Týnec n.L.</v>
      </c>
      <c r="AY30" s="29"/>
      <c r="AZ30" s="30"/>
      <c r="BA30" s="30"/>
      <c r="BB30" s="30"/>
      <c r="BC30" s="30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87"/>
      <c r="BT30" s="87"/>
      <c r="BU30" s="88"/>
      <c r="BV30" s="88"/>
      <c r="BW30" s="88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2"/>
      <c r="CL30" s="89"/>
      <c r="CM30" s="89"/>
      <c r="CN30" s="89"/>
      <c r="CO30" s="90"/>
      <c r="CP30" s="90"/>
      <c r="CQ30" s="33"/>
    </row>
    <row r="31" spans="4:95" ht="22.5" customHeight="1" thickTop="1" thickBot="1" x14ac:dyDescent="0.35">
      <c r="E31" s="21">
        <f>E25+1</f>
        <v>5</v>
      </c>
      <c r="F31" s="22" t="s">
        <v>10</v>
      </c>
      <c r="G31" s="23"/>
      <c r="H31" s="24" t="s">
        <v>15</v>
      </c>
      <c r="I31" s="57" t="str">
        <f ca="1">IF(I30="","",LOOKUP(I30,$B$2:$B$51,$C$2:$C$47))</f>
        <v>Ovčárecká</v>
      </c>
      <c r="J31" s="95"/>
      <c r="K31" s="58" t="str">
        <f ca="1">IF(K30="","",LOOKUP(K30,$B$2:$B$51,$C$2:$C$47))</f>
        <v>Prok.Velikého</v>
      </c>
      <c r="L31" s="72"/>
      <c r="M31" s="74"/>
      <c r="N31" s="76"/>
      <c r="Q31" s="142">
        <v>4</v>
      </c>
      <c r="R31" s="143" t="str">
        <f ca="1">LOOKUP(Q31,B$2:B$53,C$2:C$52)</f>
        <v>Masarykova</v>
      </c>
      <c r="S31" s="144"/>
      <c r="T31" s="145"/>
      <c r="U31" s="146"/>
      <c r="V31" s="65">
        <f>L22</f>
        <v>21</v>
      </c>
      <c r="W31" s="63" t="s">
        <v>7</v>
      </c>
      <c r="X31" s="64">
        <f>N22</f>
        <v>14</v>
      </c>
      <c r="Y31" s="65">
        <f>L12</f>
        <v>21</v>
      </c>
      <c r="Z31" s="63" t="s">
        <v>7</v>
      </c>
      <c r="AA31" s="63">
        <f>N12</f>
        <v>13</v>
      </c>
      <c r="AB31" s="65">
        <f>L2</f>
        <v>21</v>
      </c>
      <c r="AC31" s="63" t="s">
        <v>7</v>
      </c>
      <c r="AD31" s="181">
        <f>N2</f>
        <v>10</v>
      </c>
      <c r="AE31" s="179">
        <f>S31+V31+Y31+AB31</f>
        <v>63</v>
      </c>
      <c r="AF31" s="172" t="s">
        <v>7</v>
      </c>
      <c r="AG31" s="172">
        <f>U31+X31+AA31+AD31</f>
        <v>37</v>
      </c>
      <c r="AH31" s="180">
        <f>IF(AE31=0,IF(AG31=0,"",AE31/AG31),AE31/AG31)</f>
        <v>1.7027027027027026</v>
      </c>
      <c r="AI31" s="174">
        <f>IF(AH31="","",AL31+AM31+AN31+AO31+(AH31/100))</f>
        <v>6.0170270270270274</v>
      </c>
      <c r="AJ31" s="66">
        <f>IF(AI31="","",RANK(AI31,AI$31:AI$38))</f>
        <v>1</v>
      </c>
      <c r="AL31" s="162">
        <f>IF(S31=U31,0,IF(S31&gt;U31,2,1))</f>
        <v>0</v>
      </c>
      <c r="AM31" s="162">
        <f>IF(V31=X31,0,IF(V31&gt;X31,2,1))</f>
        <v>2</v>
      </c>
      <c r="AN31" s="162">
        <f>IF(Y31=AA31,0,IF(Y31&gt;AA31,2,1))</f>
        <v>2</v>
      </c>
      <c r="AO31" s="162">
        <f>IF(AB31=AD31,0,IF(AB31&gt;AD31,2,1))</f>
        <v>2</v>
      </c>
      <c r="AY31" s="29"/>
      <c r="AZ31" s="34"/>
      <c r="BA31" s="34"/>
      <c r="BB31" s="34"/>
      <c r="BC31" s="34"/>
      <c r="BD31" s="80" t="s">
        <v>11</v>
      </c>
      <c r="BE31" s="80"/>
      <c r="BF31" s="35">
        <f>AU29</f>
        <v>2</v>
      </c>
      <c r="BG31" s="36" t="s">
        <v>12</v>
      </c>
      <c r="BH31" s="91" t="str">
        <f ca="1">IF(AU30="","",LOOKUP(BF31,$B$2:$B$51,$C$2:$C$50))</f>
        <v>Pečky</v>
      </c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34"/>
      <c r="BV31" s="34"/>
      <c r="BW31" s="34"/>
      <c r="BX31" s="34"/>
      <c r="BY31" s="34"/>
      <c r="BZ31" s="80" t="s">
        <v>11</v>
      </c>
      <c r="CA31" s="80"/>
      <c r="CB31" s="35">
        <f>AW29</f>
        <v>10</v>
      </c>
      <c r="CC31" s="36" t="s">
        <v>12</v>
      </c>
      <c r="CD31" s="91" t="str">
        <f ca="1">IF(AW30="","",LOOKUP(CB31,$B$2:$B$51,$C$2:$C$50))</f>
        <v>Týnec n.L.</v>
      </c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33"/>
    </row>
    <row r="32" spans="4:95" ht="22.5" customHeight="1" thickTop="1" x14ac:dyDescent="0.3">
      <c r="D32" s="99"/>
      <c r="Q32" s="129"/>
      <c r="R32" s="130"/>
      <c r="S32" s="147"/>
      <c r="T32" s="120"/>
      <c r="U32" s="132"/>
      <c r="V32" s="68"/>
      <c r="W32" s="69"/>
      <c r="X32" s="77"/>
      <c r="Y32" s="68"/>
      <c r="Z32" s="69"/>
      <c r="AA32" s="69"/>
      <c r="AB32" s="68"/>
      <c r="AC32" s="69"/>
      <c r="AD32" s="163"/>
      <c r="AE32" s="103"/>
      <c r="AF32" s="105"/>
      <c r="AG32" s="105"/>
      <c r="AH32" s="165"/>
      <c r="AI32" s="109"/>
      <c r="AJ32" s="67"/>
      <c r="AK32" s="5"/>
      <c r="AL32" s="162"/>
      <c r="AM32" s="162"/>
      <c r="AN32" s="162"/>
      <c r="AO32" s="162"/>
      <c r="AP32" s="99"/>
      <c r="AY32" s="29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7"/>
      <c r="CL32" s="37"/>
      <c r="CM32" s="37"/>
      <c r="CN32" s="37"/>
      <c r="CO32" s="37"/>
      <c r="CP32" s="37"/>
      <c r="CQ32" s="33"/>
    </row>
    <row r="33" spans="2:95" ht="22.5" customHeight="1" thickBot="1" x14ac:dyDescent="0.35">
      <c r="D33" s="98"/>
      <c r="E33" s="79" t="s">
        <v>28</v>
      </c>
      <c r="F33" s="79"/>
      <c r="G33" s="79"/>
      <c r="H33" s="79"/>
      <c r="I33" s="79"/>
      <c r="J33" s="79"/>
      <c r="K33" s="79"/>
      <c r="L33" s="79"/>
      <c r="M33" s="79"/>
      <c r="N33" s="79"/>
      <c r="Q33" s="129">
        <v>5</v>
      </c>
      <c r="R33" s="130" t="str">
        <f ca="1">LOOKUP(Q33,B$2:B$53,C$2:C$52)</f>
        <v>Velim</v>
      </c>
      <c r="S33" s="131">
        <f>X31</f>
        <v>14</v>
      </c>
      <c r="T33" s="117" t="s">
        <v>7</v>
      </c>
      <c r="U33" s="113">
        <f>V31</f>
        <v>21</v>
      </c>
      <c r="V33" s="119"/>
      <c r="W33" s="120"/>
      <c r="X33" s="132"/>
      <c r="Y33" s="68">
        <f>L4</f>
        <v>21</v>
      </c>
      <c r="Z33" s="69" t="s">
        <v>7</v>
      </c>
      <c r="AA33" s="69">
        <f>N4</f>
        <v>8</v>
      </c>
      <c r="AB33" s="68">
        <f>L14</f>
        <v>21</v>
      </c>
      <c r="AC33" s="69" t="s">
        <v>7</v>
      </c>
      <c r="AD33" s="163">
        <f>N14</f>
        <v>17</v>
      </c>
      <c r="AE33" s="102">
        <f>S33+V33+Y33+AB33</f>
        <v>56</v>
      </c>
      <c r="AF33" s="104" t="s">
        <v>7</v>
      </c>
      <c r="AG33" s="104">
        <f>U33+X33+AA33+AD33</f>
        <v>46</v>
      </c>
      <c r="AH33" s="164">
        <f>IF(AE33=0,IF(AG33=0,"",AE33/AG33),AE33/AG33)</f>
        <v>1.2173913043478262</v>
      </c>
      <c r="AI33" s="108">
        <f>IF(AH33="","",AL33+AM33+AN33+AO33+(AH33/100))</f>
        <v>5.0121739130434779</v>
      </c>
      <c r="AJ33" s="70">
        <f>IF(AI33="","",RANK(AI33,AI$31:AI$38))</f>
        <v>2</v>
      </c>
      <c r="AL33" s="162">
        <f>IF(S33=U33,0,IF(S33&gt;U33,2,1))</f>
        <v>1</v>
      </c>
      <c r="AM33" s="162">
        <f>IF(V33=X33,0,IF(V33&gt;X33,2,1))</f>
        <v>0</v>
      </c>
      <c r="AN33" s="162">
        <f>IF(Y33=AA33,0,IF(Y33&gt;AA33,2,1))</f>
        <v>2</v>
      </c>
      <c r="AO33" s="162">
        <f>IF(AB33=AD33,0,IF(AB33&gt;AD33,2,1))</f>
        <v>2</v>
      </c>
      <c r="AP33" s="98"/>
      <c r="AY33" s="29"/>
      <c r="AZ33" s="38" t="s">
        <v>14</v>
      </c>
      <c r="BA33" s="39">
        <f>BF31</f>
        <v>2</v>
      </c>
      <c r="BB33" s="40" t="s">
        <v>7</v>
      </c>
      <c r="BC33" s="41">
        <v>1</v>
      </c>
      <c r="BD33" s="41">
        <v>2</v>
      </c>
      <c r="BE33" s="41">
        <v>3</v>
      </c>
      <c r="BF33" s="41">
        <v>4</v>
      </c>
      <c r="BG33" s="41">
        <v>5</v>
      </c>
      <c r="BH33" s="41">
        <v>6</v>
      </c>
      <c r="BI33" s="41">
        <v>7</v>
      </c>
      <c r="BJ33" s="41">
        <v>8</v>
      </c>
      <c r="BK33" s="41">
        <v>9</v>
      </c>
      <c r="BL33" s="41">
        <v>10</v>
      </c>
      <c r="BM33" s="41">
        <v>11</v>
      </c>
      <c r="BN33" s="41">
        <v>12</v>
      </c>
      <c r="BO33" s="41">
        <v>13</v>
      </c>
      <c r="BP33" s="41">
        <v>14</v>
      </c>
      <c r="BQ33" s="41">
        <v>15</v>
      </c>
      <c r="BR33" s="41">
        <v>16</v>
      </c>
      <c r="BS33" s="41">
        <v>17</v>
      </c>
      <c r="BT33" s="41">
        <v>18</v>
      </c>
      <c r="BU33" s="41">
        <v>19</v>
      </c>
      <c r="BV33" s="41">
        <v>20</v>
      </c>
      <c r="BW33" s="41">
        <v>21</v>
      </c>
      <c r="BX33" s="41">
        <v>22</v>
      </c>
      <c r="BY33" s="41">
        <v>23</v>
      </c>
      <c r="BZ33" s="41">
        <v>24</v>
      </c>
      <c r="CA33" s="41">
        <v>25</v>
      </c>
      <c r="CB33" s="41">
        <v>26</v>
      </c>
      <c r="CC33" s="41">
        <v>27</v>
      </c>
      <c r="CD33" s="41">
        <v>28</v>
      </c>
      <c r="CE33" s="41">
        <v>29</v>
      </c>
      <c r="CF33" s="41">
        <v>30</v>
      </c>
      <c r="CG33" s="41">
        <v>31</v>
      </c>
      <c r="CH33" s="41">
        <v>32</v>
      </c>
      <c r="CI33" s="41">
        <v>33</v>
      </c>
      <c r="CJ33" s="41">
        <v>34</v>
      </c>
      <c r="CK33" s="42">
        <v>35</v>
      </c>
      <c r="CL33" s="42">
        <v>36</v>
      </c>
      <c r="CM33" s="42">
        <v>37</v>
      </c>
      <c r="CN33" s="42">
        <v>38</v>
      </c>
      <c r="CO33" s="42">
        <v>39</v>
      </c>
      <c r="CP33" s="42">
        <v>40</v>
      </c>
      <c r="CQ33" s="33"/>
    </row>
    <row r="34" spans="2:95" ht="22.5" customHeight="1" thickTop="1" x14ac:dyDescent="0.35">
      <c r="D34" s="98"/>
      <c r="E34" s="17" t="s">
        <v>26</v>
      </c>
      <c r="F34" s="18">
        <v>16</v>
      </c>
      <c r="G34" s="19" t="s">
        <v>5</v>
      </c>
      <c r="H34" s="92" t="s">
        <v>29</v>
      </c>
      <c r="I34" s="15" t="s">
        <v>21</v>
      </c>
      <c r="J34" s="94" t="s">
        <v>7</v>
      </c>
      <c r="K34" s="16" t="s">
        <v>24</v>
      </c>
      <c r="L34" s="71">
        <v>21</v>
      </c>
      <c r="M34" s="73" t="s">
        <v>7</v>
      </c>
      <c r="N34" s="75">
        <v>12</v>
      </c>
      <c r="O34" s="96" t="s">
        <v>34</v>
      </c>
      <c r="Q34" s="129"/>
      <c r="R34" s="130"/>
      <c r="S34" s="131"/>
      <c r="T34" s="117"/>
      <c r="U34" s="113"/>
      <c r="V34" s="119"/>
      <c r="W34" s="120"/>
      <c r="X34" s="132"/>
      <c r="Y34" s="68"/>
      <c r="Z34" s="69"/>
      <c r="AA34" s="69"/>
      <c r="AB34" s="68"/>
      <c r="AC34" s="69"/>
      <c r="AD34" s="163"/>
      <c r="AE34" s="103"/>
      <c r="AF34" s="105"/>
      <c r="AG34" s="105"/>
      <c r="AH34" s="165"/>
      <c r="AI34" s="109"/>
      <c r="AJ34" s="67"/>
      <c r="AL34" s="162"/>
      <c r="AM34" s="162"/>
      <c r="AN34" s="162"/>
      <c r="AO34" s="162"/>
      <c r="AP34" s="98"/>
      <c r="AY34" s="29"/>
      <c r="AZ34" s="43"/>
      <c r="BA34" s="44"/>
      <c r="BB34" s="59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6"/>
      <c r="CL34" s="46"/>
      <c r="CM34" s="46"/>
      <c r="CN34" s="46"/>
      <c r="CO34" s="46"/>
      <c r="CP34" s="46"/>
      <c r="CQ34" s="33"/>
    </row>
    <row r="35" spans="2:95" ht="22.5" customHeight="1" thickBot="1" x14ac:dyDescent="0.35">
      <c r="D35" s="98"/>
      <c r="E35" s="21">
        <f>E29+1</f>
        <v>6</v>
      </c>
      <c r="F35" s="22" t="s">
        <v>10</v>
      </c>
      <c r="G35" s="23">
        <v>1</v>
      </c>
      <c r="H35" s="93"/>
      <c r="I35" s="58" t="str">
        <f ca="1">IF($Q$40="","",LOOKUP(I34,$Q$40:$Q$47,$R$40:$R$47))</f>
        <v>Ovčárecká</v>
      </c>
      <c r="J35" s="95"/>
      <c r="K35" s="58" t="str">
        <f ca="1">IF($Q$40="","",LOOKUP(K34,$Q$40:$Q$47,$R$40:$R$47))</f>
        <v>Velim</v>
      </c>
      <c r="L35" s="72"/>
      <c r="M35" s="74"/>
      <c r="N35" s="76"/>
      <c r="O35" s="97"/>
      <c r="Q35" s="129">
        <v>12</v>
      </c>
      <c r="R35" s="130" t="str">
        <f ca="1">LOOKUP(Q35,B$2:B$53,C$2:C$52)</f>
        <v>Kouřim</v>
      </c>
      <c r="S35" s="131">
        <f>AA31</f>
        <v>13</v>
      </c>
      <c r="T35" s="117" t="s">
        <v>7</v>
      </c>
      <c r="U35" s="113">
        <f>Y31</f>
        <v>21</v>
      </c>
      <c r="V35" s="115">
        <f>AA33</f>
        <v>8</v>
      </c>
      <c r="W35" s="117" t="s">
        <v>7</v>
      </c>
      <c r="X35" s="113">
        <f>Y33</f>
        <v>21</v>
      </c>
      <c r="Y35" s="119"/>
      <c r="Z35" s="120"/>
      <c r="AA35" s="120"/>
      <c r="AB35" s="68">
        <f>L24</f>
        <v>12</v>
      </c>
      <c r="AC35" s="69" t="s">
        <v>7</v>
      </c>
      <c r="AD35" s="163">
        <f>N24</f>
        <v>21</v>
      </c>
      <c r="AE35" s="102">
        <f>S35+V35+Y35+AB35</f>
        <v>33</v>
      </c>
      <c r="AF35" s="104" t="s">
        <v>7</v>
      </c>
      <c r="AG35" s="104">
        <f>U35+X35+AA35+AD35</f>
        <v>63</v>
      </c>
      <c r="AH35" s="164">
        <f>IF(AE35=0,IF(AG35=0,"",AE35/AG35),AE35/AG35)</f>
        <v>0.52380952380952384</v>
      </c>
      <c r="AI35" s="108">
        <f>IF(AH35="","",AL35+AM35+AN35+AO35+(AH35/100))</f>
        <v>3.005238095238095</v>
      </c>
      <c r="AJ35" s="70">
        <f>IF(AI35="","",RANK(AI35,AI$31:AI$38))</f>
        <v>4</v>
      </c>
      <c r="AL35" s="162">
        <f>IF(S35=U35,0,IF(S35&gt;U35,2,1))</f>
        <v>1</v>
      </c>
      <c r="AM35" s="162">
        <f>IF(V35=X35,0,IF(V35&gt;X35,2,1))</f>
        <v>1</v>
      </c>
      <c r="AN35" s="162">
        <f>IF(Y35=AA35,0,IF(Y35&gt;AA35,2,1))</f>
        <v>0</v>
      </c>
      <c r="AO35" s="162">
        <f>IF(AB35=AD35,0,IF(AB35&gt;AD35,2,1))</f>
        <v>1</v>
      </c>
      <c r="AP35" s="98"/>
      <c r="AY35" s="29"/>
      <c r="AZ35" s="47" t="s">
        <v>14</v>
      </c>
      <c r="BA35" s="48">
        <f>CB31</f>
        <v>10</v>
      </c>
      <c r="BB35" s="49" t="s">
        <v>7</v>
      </c>
      <c r="BC35" s="41">
        <v>1</v>
      </c>
      <c r="BD35" s="41">
        <v>2</v>
      </c>
      <c r="BE35" s="41">
        <v>3</v>
      </c>
      <c r="BF35" s="41">
        <v>4</v>
      </c>
      <c r="BG35" s="41">
        <v>5</v>
      </c>
      <c r="BH35" s="41">
        <v>6</v>
      </c>
      <c r="BI35" s="41">
        <v>7</v>
      </c>
      <c r="BJ35" s="41">
        <v>8</v>
      </c>
      <c r="BK35" s="41">
        <v>9</v>
      </c>
      <c r="BL35" s="41">
        <v>10</v>
      </c>
      <c r="BM35" s="41">
        <v>11</v>
      </c>
      <c r="BN35" s="41">
        <v>12</v>
      </c>
      <c r="BO35" s="41">
        <v>13</v>
      </c>
      <c r="BP35" s="41">
        <v>14</v>
      </c>
      <c r="BQ35" s="41">
        <v>15</v>
      </c>
      <c r="BR35" s="41">
        <v>16</v>
      </c>
      <c r="BS35" s="41">
        <v>17</v>
      </c>
      <c r="BT35" s="41">
        <v>18</v>
      </c>
      <c r="BU35" s="41">
        <v>19</v>
      </c>
      <c r="BV35" s="41">
        <v>20</v>
      </c>
      <c r="BW35" s="41">
        <v>21</v>
      </c>
      <c r="BX35" s="41">
        <v>22</v>
      </c>
      <c r="BY35" s="41">
        <v>23</v>
      </c>
      <c r="BZ35" s="41">
        <v>24</v>
      </c>
      <c r="CA35" s="41">
        <v>25</v>
      </c>
      <c r="CB35" s="41">
        <v>26</v>
      </c>
      <c r="CC35" s="41">
        <v>27</v>
      </c>
      <c r="CD35" s="41">
        <v>28</v>
      </c>
      <c r="CE35" s="41">
        <v>29</v>
      </c>
      <c r="CF35" s="41">
        <v>30</v>
      </c>
      <c r="CG35" s="41">
        <v>31</v>
      </c>
      <c r="CH35" s="41">
        <v>32</v>
      </c>
      <c r="CI35" s="41">
        <v>33</v>
      </c>
      <c r="CJ35" s="41">
        <v>34</v>
      </c>
      <c r="CK35" s="42">
        <v>35</v>
      </c>
      <c r="CL35" s="42">
        <v>36</v>
      </c>
      <c r="CM35" s="42">
        <v>37</v>
      </c>
      <c r="CN35" s="42">
        <v>38</v>
      </c>
      <c r="CO35" s="42">
        <v>39</v>
      </c>
      <c r="CP35" s="42">
        <v>40</v>
      </c>
      <c r="CQ35" s="33"/>
    </row>
    <row r="36" spans="2:95" ht="22.5" customHeight="1" thickTop="1" thickBot="1" x14ac:dyDescent="0.4">
      <c r="D36" s="98"/>
      <c r="E36" s="17" t="s">
        <v>26</v>
      </c>
      <c r="F36" s="18">
        <f>F34+1</f>
        <v>17</v>
      </c>
      <c r="G36" s="19" t="s">
        <v>5</v>
      </c>
      <c r="H36" s="92" t="s">
        <v>30</v>
      </c>
      <c r="I36" s="15" t="s">
        <v>23</v>
      </c>
      <c r="J36" s="94" t="s">
        <v>7</v>
      </c>
      <c r="K36" s="16" t="s">
        <v>18</v>
      </c>
      <c r="L36" s="71">
        <v>21</v>
      </c>
      <c r="M36" s="73" t="s">
        <v>7</v>
      </c>
      <c r="N36" s="75">
        <v>19</v>
      </c>
      <c r="O36" s="96" t="s">
        <v>34</v>
      </c>
      <c r="Q36" s="129"/>
      <c r="R36" s="130"/>
      <c r="S36" s="131"/>
      <c r="T36" s="117"/>
      <c r="U36" s="113"/>
      <c r="V36" s="115"/>
      <c r="W36" s="117"/>
      <c r="X36" s="113"/>
      <c r="Y36" s="119"/>
      <c r="Z36" s="120"/>
      <c r="AA36" s="120"/>
      <c r="AB36" s="68"/>
      <c r="AC36" s="69"/>
      <c r="AD36" s="163"/>
      <c r="AE36" s="103"/>
      <c r="AF36" s="105"/>
      <c r="AG36" s="105"/>
      <c r="AH36" s="165"/>
      <c r="AI36" s="109"/>
      <c r="AJ36" s="67"/>
      <c r="AL36" s="162"/>
      <c r="AM36" s="162"/>
      <c r="AN36" s="162"/>
      <c r="AO36" s="162"/>
      <c r="AP36" s="98"/>
      <c r="AY36" s="50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2"/>
    </row>
    <row r="37" spans="2:95" ht="22.5" customHeight="1" thickTop="1" thickBot="1" x14ac:dyDescent="0.35">
      <c r="D37" s="98"/>
      <c r="E37" s="21">
        <f>E31+1</f>
        <v>6</v>
      </c>
      <c r="F37" s="22" t="s">
        <v>10</v>
      </c>
      <c r="G37" s="23">
        <v>2</v>
      </c>
      <c r="H37" s="93"/>
      <c r="I37" s="58" t="str">
        <f ca="1">IF($Q$40="","",LOOKUP(I36,$Q$40:$Q$47,$R$40:$R$47))</f>
        <v>Masarykova</v>
      </c>
      <c r="J37" s="95"/>
      <c r="K37" s="58" t="str">
        <f ca="1">IF($Q$40="","",LOOKUP(K36,$Q$40:$Q$47,$R$40:$R$47))</f>
        <v>Mnichovická</v>
      </c>
      <c r="L37" s="72"/>
      <c r="M37" s="74"/>
      <c r="N37" s="76"/>
      <c r="O37" s="97"/>
      <c r="Q37" s="169">
        <v>13</v>
      </c>
      <c r="R37" s="170" t="str">
        <f ca="1">LOOKUP(Q37,B$2:B$53,C$2:C$52)</f>
        <v>Býchory</v>
      </c>
      <c r="S37" s="131">
        <f>AD31</f>
        <v>10</v>
      </c>
      <c r="T37" s="117" t="s">
        <v>7</v>
      </c>
      <c r="U37" s="117">
        <f>AB31</f>
        <v>21</v>
      </c>
      <c r="V37" s="115">
        <f>AD33</f>
        <v>17</v>
      </c>
      <c r="W37" s="117" t="s">
        <v>7</v>
      </c>
      <c r="X37" s="113">
        <f>AB33</f>
        <v>21</v>
      </c>
      <c r="Y37" s="117">
        <f>AD35</f>
        <v>21</v>
      </c>
      <c r="Z37" s="117" t="s">
        <v>7</v>
      </c>
      <c r="AA37" s="113">
        <f>AB35</f>
        <v>12</v>
      </c>
      <c r="AB37" s="119"/>
      <c r="AC37" s="120"/>
      <c r="AD37" s="167"/>
      <c r="AE37" s="102">
        <f>S37+V37+Y37+AB37</f>
        <v>48</v>
      </c>
      <c r="AF37" s="104" t="s">
        <v>7</v>
      </c>
      <c r="AG37" s="104">
        <f>U37+X37+AA37+AD37</f>
        <v>54</v>
      </c>
      <c r="AH37" s="164">
        <f>IF(AE37=0,IF(AG37=0,"",AE37/AG37),AE37/AG37)</f>
        <v>0.88888888888888884</v>
      </c>
      <c r="AI37" s="108">
        <f>IF(AH37="","",AL37+AM37+AN37+AO37+(AH37/100))</f>
        <v>4.0088888888888885</v>
      </c>
      <c r="AJ37" s="70">
        <f>IF(AI37="","",RANK(AI37,AI$31:AI$38))</f>
        <v>3</v>
      </c>
      <c r="AL37" s="162">
        <f>IF(S37=U37,0,IF(S37&gt;U37,2,1))</f>
        <v>1</v>
      </c>
      <c r="AM37" s="162">
        <f>IF(V37=X37,0,IF(V37&gt;X37,2,1))</f>
        <v>1</v>
      </c>
      <c r="AN37" s="162">
        <f>IF(Y37=AA37,0,IF(Y37&gt;AA37,2,1))</f>
        <v>2</v>
      </c>
      <c r="AO37" s="162">
        <f>IF(AB37=AD37,0,IF(AB37&gt;AD37,2,1))</f>
        <v>0</v>
      </c>
      <c r="AP37" s="98"/>
      <c r="AY37" s="25"/>
      <c r="AZ37" s="26"/>
      <c r="BA37" s="26"/>
      <c r="BB37" s="26"/>
      <c r="BC37" s="26"/>
      <c r="BD37" s="26"/>
      <c r="BE37" s="85" t="str">
        <f>AT38</f>
        <v>skupina</v>
      </c>
      <c r="BF37" s="85"/>
      <c r="BG37" s="85"/>
      <c r="BH37" s="85"/>
      <c r="BI37" s="85"/>
      <c r="BJ37" s="85"/>
      <c r="BK37" s="27" t="str">
        <f>AT39</f>
        <v>C</v>
      </c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8"/>
    </row>
    <row r="38" spans="2:95" ht="22.5" customHeight="1" thickTop="1" thickBot="1" x14ac:dyDescent="0.4">
      <c r="D38" s="98"/>
      <c r="E38" s="17" t="s">
        <v>26</v>
      </c>
      <c r="F38" s="18">
        <f>F36+1</f>
        <v>18</v>
      </c>
      <c r="G38" s="19" t="s">
        <v>5</v>
      </c>
      <c r="H38" s="92" t="s">
        <v>31</v>
      </c>
      <c r="I38" s="15" t="s">
        <v>17</v>
      </c>
      <c r="J38" s="94" t="s">
        <v>7</v>
      </c>
      <c r="K38" s="16" t="s">
        <v>20</v>
      </c>
      <c r="L38" s="71">
        <v>21</v>
      </c>
      <c r="M38" s="73" t="s">
        <v>7</v>
      </c>
      <c r="N38" s="75">
        <v>11</v>
      </c>
      <c r="O38" s="96" t="s">
        <v>34</v>
      </c>
      <c r="Q38" s="159"/>
      <c r="R38" s="160"/>
      <c r="S38" s="161"/>
      <c r="T38" s="118"/>
      <c r="U38" s="118"/>
      <c r="V38" s="116"/>
      <c r="W38" s="118"/>
      <c r="X38" s="114"/>
      <c r="Y38" s="118"/>
      <c r="Z38" s="118"/>
      <c r="AA38" s="114"/>
      <c r="AB38" s="121"/>
      <c r="AC38" s="122"/>
      <c r="AD38" s="168"/>
      <c r="AE38" s="110"/>
      <c r="AF38" s="111"/>
      <c r="AG38" s="111"/>
      <c r="AH38" s="166"/>
      <c r="AI38" s="158"/>
      <c r="AJ38" s="78"/>
      <c r="AL38" s="162"/>
      <c r="AM38" s="162"/>
      <c r="AN38" s="162"/>
      <c r="AO38" s="162"/>
      <c r="AP38" s="98"/>
      <c r="AQ38" t="str">
        <f t="shared" ref="AQ38:AW39" si="4">E10</f>
        <v>kolo</v>
      </c>
      <c r="AR38">
        <f t="shared" si="4"/>
        <v>5</v>
      </c>
      <c r="AS38">
        <f t="shared" si="4"/>
        <v>0</v>
      </c>
      <c r="AT38" t="str">
        <f t="shared" si="4"/>
        <v>skupina</v>
      </c>
      <c r="AU38">
        <f t="shared" si="4"/>
        <v>3</v>
      </c>
      <c r="AV38" t="str">
        <f t="shared" si="4"/>
        <v>:</v>
      </c>
      <c r="AW38">
        <f t="shared" si="4"/>
        <v>11</v>
      </c>
      <c r="AY38" s="29"/>
      <c r="AZ38" s="86" t="str">
        <f>AQ38</f>
        <v>kolo</v>
      </c>
      <c r="BA38" s="86"/>
      <c r="BB38" s="86"/>
      <c r="BC38" s="30">
        <f>AQ39</f>
        <v>2</v>
      </c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87">
        <f>AR38</f>
        <v>5</v>
      </c>
      <c r="BT38" s="87"/>
      <c r="BU38" s="88" t="s">
        <v>8</v>
      </c>
      <c r="BV38" s="88"/>
      <c r="BW38" s="88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2"/>
      <c r="CL38" s="89" t="s">
        <v>9</v>
      </c>
      <c r="CM38" s="89"/>
      <c r="CN38" s="89"/>
      <c r="CO38" s="90" t="str">
        <f>IF(AS39=0,"",AS39)</f>
        <v/>
      </c>
      <c r="CP38" s="90"/>
      <c r="CQ38" s="33"/>
    </row>
    <row r="39" spans="2:95" ht="22.5" customHeight="1" thickTop="1" thickBot="1" x14ac:dyDescent="0.35">
      <c r="D39" s="98"/>
      <c r="E39" s="21">
        <f>E37</f>
        <v>6</v>
      </c>
      <c r="F39" s="22" t="s">
        <v>10</v>
      </c>
      <c r="G39" s="23">
        <v>3</v>
      </c>
      <c r="H39" s="93"/>
      <c r="I39" s="58" t="str">
        <f ca="1">IF($Q$40="","",LOOKUP(I38,$Q$40:$Q$47,$R$40:$R$47))</f>
        <v>Kmochova</v>
      </c>
      <c r="J39" s="95"/>
      <c r="K39" s="58" t="str">
        <f ca="1">IF($Q$40="","",LOOKUP(K38,$Q$40:$Q$47,$R$40:$R$47))</f>
        <v>Gymnázium</v>
      </c>
      <c r="L39" s="72"/>
      <c r="M39" s="74"/>
      <c r="N39" s="76"/>
      <c r="O39" s="97"/>
      <c r="S39" s="62" t="s">
        <v>82</v>
      </c>
      <c r="AP39" s="98"/>
      <c r="AQ39">
        <f t="shared" si="4"/>
        <v>2</v>
      </c>
      <c r="AR39" t="str">
        <f t="shared" si="4"/>
        <v>zápas</v>
      </c>
      <c r="AS39">
        <f t="shared" si="4"/>
        <v>0</v>
      </c>
      <c r="AT39" t="str">
        <f t="shared" si="4"/>
        <v>C</v>
      </c>
      <c r="AU39" t="str">
        <f t="shared" ca="1" si="4"/>
        <v>Ovčárecká</v>
      </c>
      <c r="AV39">
        <f t="shared" si="4"/>
        <v>0</v>
      </c>
      <c r="AW39" t="str">
        <f t="shared" ca="1" si="4"/>
        <v>Velký Osek</v>
      </c>
      <c r="AY39" s="29"/>
      <c r="AZ39" s="30"/>
      <c r="BA39" s="30"/>
      <c r="BB39" s="30"/>
      <c r="BC39" s="30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87"/>
      <c r="BT39" s="87"/>
      <c r="BU39" s="88"/>
      <c r="BV39" s="88"/>
      <c r="BW39" s="88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2"/>
      <c r="CL39" s="89"/>
      <c r="CM39" s="89"/>
      <c r="CN39" s="89"/>
      <c r="CO39" s="90"/>
      <c r="CP39" s="90"/>
      <c r="CQ39" s="33"/>
    </row>
    <row r="40" spans="2:95" ht="22.5" customHeight="1" thickTop="1" thickBot="1" x14ac:dyDescent="0.35">
      <c r="D40" s="98"/>
      <c r="E40" s="79" t="s">
        <v>32</v>
      </c>
      <c r="F40" s="79"/>
      <c r="G40" s="79"/>
      <c r="H40" s="79"/>
      <c r="I40" s="79"/>
      <c r="J40" s="79"/>
      <c r="K40" s="79"/>
      <c r="L40" s="79"/>
      <c r="M40" s="79"/>
      <c r="N40" s="79"/>
      <c r="Q40" t="s">
        <v>17</v>
      </c>
      <c r="R40" s="2" t="str">
        <f ca="1">IF(AJ4=1,R4,IF(AJ6=1,R6,IF(AJ8=1,R8,"")))</f>
        <v>Kmochova</v>
      </c>
      <c r="S40" s="62">
        <v>1</v>
      </c>
      <c r="AP40" s="98"/>
      <c r="AY40" s="29"/>
      <c r="AZ40" s="34"/>
      <c r="BA40" s="34"/>
      <c r="BB40" s="34"/>
      <c r="BC40" s="34"/>
      <c r="BD40" s="80" t="s">
        <v>11</v>
      </c>
      <c r="BE40" s="80"/>
      <c r="BF40" s="35">
        <f>AU38</f>
        <v>3</v>
      </c>
      <c r="BG40" s="36" t="s">
        <v>12</v>
      </c>
      <c r="BH40" s="91" t="str">
        <f ca="1">IF(AU39="","",LOOKUP(BF40,$B$2:$B$51,$C$2:$C$50))</f>
        <v>Ovčárecká</v>
      </c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34"/>
      <c r="BV40" s="34"/>
      <c r="BW40" s="34"/>
      <c r="BX40" s="34"/>
      <c r="BY40" s="34"/>
      <c r="BZ40" s="80" t="s">
        <v>11</v>
      </c>
      <c r="CA40" s="80"/>
      <c r="CB40" s="35">
        <f>AW38</f>
        <v>11</v>
      </c>
      <c r="CC40" s="36" t="s">
        <v>12</v>
      </c>
      <c r="CD40" s="91" t="str">
        <f ca="1">IF(AW39="","",LOOKUP(CB40,$B$2:$B$51,$C$2:$C$50))</f>
        <v>Velký Osek</v>
      </c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33"/>
    </row>
    <row r="41" spans="2:95" ht="22.5" customHeight="1" thickTop="1" x14ac:dyDescent="0.35">
      <c r="D41" s="98"/>
      <c r="E41" s="17" t="s">
        <v>26</v>
      </c>
      <c r="F41" s="18">
        <v>19</v>
      </c>
      <c r="G41" s="19" t="s">
        <v>5</v>
      </c>
      <c r="H41" s="92" t="s">
        <v>33</v>
      </c>
      <c r="I41" s="15" t="s">
        <v>19</v>
      </c>
      <c r="J41" s="94" t="s">
        <v>7</v>
      </c>
      <c r="K41" s="16" t="s">
        <v>22</v>
      </c>
      <c r="L41" s="71">
        <v>21</v>
      </c>
      <c r="M41" s="73" t="s">
        <v>7</v>
      </c>
      <c r="N41" s="75">
        <v>7</v>
      </c>
      <c r="O41" s="96" t="s">
        <v>34</v>
      </c>
      <c r="Q41" t="s">
        <v>18</v>
      </c>
      <c r="R41" s="2" t="str">
        <f ca="1">IF(AJ4=2,R4,IF(AJ6=2,R6,IF(AJ8=2,R8,"")))</f>
        <v>Mnichovická</v>
      </c>
      <c r="S41" s="62">
        <v>5</v>
      </c>
      <c r="AP41" s="98"/>
      <c r="AY41" s="29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7"/>
      <c r="CL41" s="37"/>
      <c r="CM41" s="37"/>
      <c r="CN41" s="37"/>
      <c r="CO41" s="37"/>
      <c r="CP41" s="37"/>
      <c r="CQ41" s="33"/>
    </row>
    <row r="42" spans="2:95" ht="22.5" customHeight="1" thickBot="1" x14ac:dyDescent="0.35">
      <c r="E42" s="21">
        <v>7</v>
      </c>
      <c r="F42" s="22" t="s">
        <v>10</v>
      </c>
      <c r="G42" s="23"/>
      <c r="H42" s="93"/>
      <c r="I42" s="58" t="str">
        <f ca="1">IF($Q$40="","",LOOKUP(I41,$Q$40:$Q$47,$R$40:$R$47))</f>
        <v>Pečky</v>
      </c>
      <c r="J42" s="95"/>
      <c r="K42" s="58" t="str">
        <f ca="1">IF($Q$40="","",LOOKUP(K41,$Q$40:$Q$47,$R$40:$R$47))</f>
        <v>Velký Osek</v>
      </c>
      <c r="L42" s="72"/>
      <c r="M42" s="74"/>
      <c r="N42" s="76"/>
      <c r="O42" s="97"/>
      <c r="Q42" t="s">
        <v>19</v>
      </c>
      <c r="R42" s="2" t="str">
        <f ca="1">IF(AJ13=1,R13,IF(AJ15=1,R15,IF(AJ17=1,R17,"")))</f>
        <v>Pečky</v>
      </c>
      <c r="S42" s="62">
        <v>2</v>
      </c>
      <c r="AY42" s="29"/>
      <c r="AZ42" s="38" t="s">
        <v>14</v>
      </c>
      <c r="BA42" s="39">
        <f>BF40</f>
        <v>3</v>
      </c>
      <c r="BB42" s="40" t="s">
        <v>7</v>
      </c>
      <c r="BC42" s="41">
        <v>1</v>
      </c>
      <c r="BD42" s="41">
        <v>2</v>
      </c>
      <c r="BE42" s="41">
        <v>3</v>
      </c>
      <c r="BF42" s="41">
        <v>4</v>
      </c>
      <c r="BG42" s="41">
        <v>5</v>
      </c>
      <c r="BH42" s="41">
        <v>6</v>
      </c>
      <c r="BI42" s="41">
        <v>7</v>
      </c>
      <c r="BJ42" s="41">
        <v>8</v>
      </c>
      <c r="BK42" s="41">
        <v>9</v>
      </c>
      <c r="BL42" s="41">
        <v>10</v>
      </c>
      <c r="BM42" s="41">
        <v>11</v>
      </c>
      <c r="BN42" s="41">
        <v>12</v>
      </c>
      <c r="BO42" s="41">
        <v>13</v>
      </c>
      <c r="BP42" s="41">
        <v>14</v>
      </c>
      <c r="BQ42" s="41">
        <v>15</v>
      </c>
      <c r="BR42" s="41">
        <v>16</v>
      </c>
      <c r="BS42" s="41">
        <v>17</v>
      </c>
      <c r="BT42" s="41">
        <v>18</v>
      </c>
      <c r="BU42" s="41">
        <v>19</v>
      </c>
      <c r="BV42" s="41">
        <v>20</v>
      </c>
      <c r="BW42" s="41">
        <v>21</v>
      </c>
      <c r="BX42" s="41">
        <v>22</v>
      </c>
      <c r="BY42" s="41">
        <v>23</v>
      </c>
      <c r="BZ42" s="41">
        <v>24</v>
      </c>
      <c r="CA42" s="41">
        <v>25</v>
      </c>
      <c r="CB42" s="41">
        <v>26</v>
      </c>
      <c r="CC42" s="41">
        <v>27</v>
      </c>
      <c r="CD42" s="41">
        <v>28</v>
      </c>
      <c r="CE42" s="41">
        <v>29</v>
      </c>
      <c r="CF42" s="41">
        <v>30</v>
      </c>
      <c r="CG42" s="41">
        <v>31</v>
      </c>
      <c r="CH42" s="41">
        <v>32</v>
      </c>
      <c r="CI42" s="41">
        <v>33</v>
      </c>
      <c r="CJ42" s="41">
        <v>34</v>
      </c>
      <c r="CK42" s="42">
        <v>35</v>
      </c>
      <c r="CL42" s="42">
        <v>36</v>
      </c>
      <c r="CM42" s="42">
        <v>37</v>
      </c>
      <c r="CN42" s="42">
        <v>38</v>
      </c>
      <c r="CO42" s="42">
        <v>39</v>
      </c>
      <c r="CP42" s="42">
        <v>40</v>
      </c>
      <c r="CQ42" s="33"/>
    </row>
    <row r="43" spans="2:95" ht="22.5" customHeight="1" thickTop="1" x14ac:dyDescent="0.35">
      <c r="E43" s="17" t="s">
        <v>26</v>
      </c>
      <c r="F43" s="18">
        <f>F41+1</f>
        <v>20</v>
      </c>
      <c r="G43" s="19" t="s">
        <v>5</v>
      </c>
      <c r="H43" s="92" t="s">
        <v>36</v>
      </c>
      <c r="I43" s="15" t="s">
        <v>38</v>
      </c>
      <c r="J43" s="94" t="s">
        <v>7</v>
      </c>
      <c r="K43" s="16" t="s">
        <v>39</v>
      </c>
      <c r="L43" s="71">
        <v>6</v>
      </c>
      <c r="M43" s="73" t="s">
        <v>7</v>
      </c>
      <c r="N43" s="75">
        <v>21</v>
      </c>
      <c r="O43" s="96" t="s">
        <v>35</v>
      </c>
      <c r="Q43" t="s">
        <v>20</v>
      </c>
      <c r="R43" s="2" t="str">
        <f ca="1">IF(AJ13=2,R13,IF(AJ15=2,R15,IF(AJ17=2,R17,"")))</f>
        <v>Gymnázium</v>
      </c>
      <c r="S43" s="62">
        <v>6</v>
      </c>
      <c r="AY43" s="29"/>
      <c r="AZ43" s="43"/>
      <c r="BA43" s="44"/>
      <c r="BB43" s="59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6"/>
      <c r="CL43" s="46"/>
      <c r="CM43" s="46"/>
      <c r="CN43" s="46"/>
      <c r="CO43" s="46"/>
      <c r="CP43" s="46"/>
      <c r="CQ43" s="33"/>
    </row>
    <row r="44" spans="2:95" ht="22.5" customHeight="1" thickBot="1" x14ac:dyDescent="0.35">
      <c r="E44" s="21">
        <v>7</v>
      </c>
      <c r="F44" s="22" t="s">
        <v>10</v>
      </c>
      <c r="G44" s="23"/>
      <c r="H44" s="93"/>
      <c r="I44" s="57" t="str">
        <f ca="1">IF(L34=N34,"",IF(L34&lt;N34,I35,K35))</f>
        <v>Velim</v>
      </c>
      <c r="J44" s="95"/>
      <c r="K44" s="58" t="str">
        <f ca="1">IF(L38=N38,"",IF(L38&lt;N38,I39,K39))</f>
        <v>Gymnázium</v>
      </c>
      <c r="L44" s="72"/>
      <c r="M44" s="74"/>
      <c r="N44" s="76"/>
      <c r="O44" s="97"/>
      <c r="Q44" t="s">
        <v>21</v>
      </c>
      <c r="R44" s="2" t="str">
        <f ca="1">IF(AJ22=1,R22,IF(AJ24=1,R24,IF(AJ26=1,R26,"")))</f>
        <v>Ovčárecká</v>
      </c>
      <c r="S44" s="62">
        <v>3</v>
      </c>
      <c r="AY44" s="29"/>
      <c r="AZ44" s="47" t="s">
        <v>14</v>
      </c>
      <c r="BA44" s="48">
        <f>CB40</f>
        <v>11</v>
      </c>
      <c r="BB44" s="49" t="s">
        <v>7</v>
      </c>
      <c r="BC44" s="41">
        <v>1</v>
      </c>
      <c r="BD44" s="41">
        <v>2</v>
      </c>
      <c r="BE44" s="41">
        <v>3</v>
      </c>
      <c r="BF44" s="41">
        <v>4</v>
      </c>
      <c r="BG44" s="41">
        <v>5</v>
      </c>
      <c r="BH44" s="41">
        <v>6</v>
      </c>
      <c r="BI44" s="41">
        <v>7</v>
      </c>
      <c r="BJ44" s="41">
        <v>8</v>
      </c>
      <c r="BK44" s="41">
        <v>9</v>
      </c>
      <c r="BL44" s="41">
        <v>10</v>
      </c>
      <c r="BM44" s="41">
        <v>11</v>
      </c>
      <c r="BN44" s="41">
        <v>12</v>
      </c>
      <c r="BO44" s="41">
        <v>13</v>
      </c>
      <c r="BP44" s="41">
        <v>14</v>
      </c>
      <c r="BQ44" s="41">
        <v>15</v>
      </c>
      <c r="BR44" s="41">
        <v>16</v>
      </c>
      <c r="BS44" s="41">
        <v>17</v>
      </c>
      <c r="BT44" s="41">
        <v>18</v>
      </c>
      <c r="BU44" s="41">
        <v>19</v>
      </c>
      <c r="BV44" s="41">
        <v>20</v>
      </c>
      <c r="BW44" s="41">
        <v>21</v>
      </c>
      <c r="BX44" s="41">
        <v>22</v>
      </c>
      <c r="BY44" s="41">
        <v>23</v>
      </c>
      <c r="BZ44" s="41">
        <v>24</v>
      </c>
      <c r="CA44" s="41">
        <v>25</v>
      </c>
      <c r="CB44" s="41">
        <v>26</v>
      </c>
      <c r="CC44" s="41">
        <v>27</v>
      </c>
      <c r="CD44" s="41">
        <v>28</v>
      </c>
      <c r="CE44" s="41">
        <v>29</v>
      </c>
      <c r="CF44" s="41">
        <v>30</v>
      </c>
      <c r="CG44" s="41">
        <v>31</v>
      </c>
      <c r="CH44" s="41">
        <v>32</v>
      </c>
      <c r="CI44" s="41">
        <v>33</v>
      </c>
      <c r="CJ44" s="41">
        <v>34</v>
      </c>
      <c r="CK44" s="42">
        <v>35</v>
      </c>
      <c r="CL44" s="42">
        <v>36</v>
      </c>
      <c r="CM44" s="42">
        <v>37</v>
      </c>
      <c r="CN44" s="42">
        <v>38</v>
      </c>
      <c r="CO44" s="42">
        <v>39</v>
      </c>
      <c r="CP44" s="42">
        <v>40</v>
      </c>
      <c r="CQ44" s="33"/>
    </row>
    <row r="45" spans="2:95" ht="22.5" customHeight="1" thickTop="1" thickBot="1" x14ac:dyDescent="0.4">
      <c r="E45" s="17" t="s">
        <v>26</v>
      </c>
      <c r="F45" s="18">
        <f>F43+1</f>
        <v>21</v>
      </c>
      <c r="G45" s="19" t="s">
        <v>5</v>
      </c>
      <c r="H45" s="92" t="s">
        <v>37</v>
      </c>
      <c r="I45" s="15" t="s">
        <v>40</v>
      </c>
      <c r="J45" s="94" t="s">
        <v>7</v>
      </c>
      <c r="K45" s="16" t="s">
        <v>41</v>
      </c>
      <c r="L45" s="71">
        <v>21</v>
      </c>
      <c r="M45" s="73" t="s">
        <v>7</v>
      </c>
      <c r="N45" s="75">
        <v>9</v>
      </c>
      <c r="O45" s="96" t="s">
        <v>35</v>
      </c>
      <c r="Q45" t="s">
        <v>22</v>
      </c>
      <c r="R45" s="2" t="str">
        <f ca="1">IF(AJ22=2,R22,IF(AJ24=2,R24,IF(AJ26=2,R26,"")))</f>
        <v>Velký Osek</v>
      </c>
      <c r="S45" s="62">
        <v>8</v>
      </c>
      <c r="AY45" s="50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2"/>
    </row>
    <row r="46" spans="2:95" ht="22.5" customHeight="1" thickTop="1" thickBot="1" x14ac:dyDescent="0.35">
      <c r="D46" s="99"/>
      <c r="E46" s="21">
        <v>7</v>
      </c>
      <c r="F46" s="22" t="s">
        <v>10</v>
      </c>
      <c r="G46" s="23"/>
      <c r="H46" s="93"/>
      <c r="I46" s="57" t="str">
        <f ca="1">IF(L36=N36,"",IF(L36&lt;N36,I37,K37))</f>
        <v>Mnichovická</v>
      </c>
      <c r="J46" s="95"/>
      <c r="K46" s="58" t="str">
        <f ca="1">IF(L41=N41,"",IF(L41&lt;N41,I42,K42))</f>
        <v>Velký Osek</v>
      </c>
      <c r="L46" s="72"/>
      <c r="M46" s="74"/>
      <c r="N46" s="76"/>
      <c r="O46" s="97"/>
      <c r="Q46" t="s">
        <v>23</v>
      </c>
      <c r="R46" s="2" t="str">
        <f ca="1">IF(AJ31=1,R31,IF(AJ33=1,R33,IF(AJ35=1,R35,IF(AJ37=1,R37,""))))</f>
        <v>Masarykova</v>
      </c>
      <c r="S46" s="62">
        <v>4</v>
      </c>
      <c r="AP46" s="99"/>
      <c r="AY46" s="25"/>
      <c r="AZ46" s="26"/>
      <c r="BA46" s="26"/>
      <c r="BB46" s="26"/>
      <c r="BC46" s="26"/>
      <c r="BD46" s="26"/>
      <c r="BE46" s="85" t="str">
        <f>AT47</f>
        <v>skupina</v>
      </c>
      <c r="BF46" s="85"/>
      <c r="BG46" s="85"/>
      <c r="BH46" s="85"/>
      <c r="BI46" s="85"/>
      <c r="BJ46" s="85"/>
      <c r="BK46" s="27" t="str">
        <f>AT48</f>
        <v>D</v>
      </c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8"/>
    </row>
    <row r="47" spans="2:95" ht="22.5" customHeight="1" thickTop="1" x14ac:dyDescent="0.35">
      <c r="C47" t="str">
        <f>IF(A48=0,"",A48)</f>
        <v/>
      </c>
      <c r="D47" s="98"/>
      <c r="E47" s="17" t="s">
        <v>26</v>
      </c>
      <c r="F47" s="18">
        <v>22</v>
      </c>
      <c r="G47" s="19" t="s">
        <v>5</v>
      </c>
      <c r="H47" s="92" t="s">
        <v>42</v>
      </c>
      <c r="I47" s="15" t="s">
        <v>45</v>
      </c>
      <c r="J47" s="94" t="s">
        <v>7</v>
      </c>
      <c r="K47" s="16" t="s">
        <v>46</v>
      </c>
      <c r="L47" s="71">
        <v>0</v>
      </c>
      <c r="M47" s="73" t="s">
        <v>7</v>
      </c>
      <c r="N47" s="75">
        <v>2</v>
      </c>
      <c r="O47" s="96" t="s">
        <v>44</v>
      </c>
      <c r="Q47" t="s">
        <v>24</v>
      </c>
      <c r="R47" s="2" t="str">
        <f ca="1">IF(AJ31=2,R31,IF(AJ33=2,R33,IF(AJ35=2,R35,IF(AJ37=2,R37,""))))</f>
        <v>Velim</v>
      </c>
      <c r="S47" s="62">
        <v>7</v>
      </c>
      <c r="AP47" s="98"/>
      <c r="AQ47" t="str">
        <f t="shared" ref="AQ47:AW48" si="5">E12</f>
        <v>kolo</v>
      </c>
      <c r="AR47">
        <f t="shared" si="5"/>
        <v>6</v>
      </c>
      <c r="AS47">
        <f t="shared" si="5"/>
        <v>0</v>
      </c>
      <c r="AT47" t="str">
        <f t="shared" si="5"/>
        <v>skupina</v>
      </c>
      <c r="AU47">
        <f t="shared" si="5"/>
        <v>4</v>
      </c>
      <c r="AV47" t="str">
        <f t="shared" si="5"/>
        <v>:</v>
      </c>
      <c r="AW47">
        <f t="shared" si="5"/>
        <v>12</v>
      </c>
      <c r="AY47" s="29"/>
      <c r="AZ47" s="86" t="str">
        <f>AQ47</f>
        <v>kolo</v>
      </c>
      <c r="BA47" s="86"/>
      <c r="BB47" s="86"/>
      <c r="BC47" s="30">
        <f>AQ48</f>
        <v>2</v>
      </c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87">
        <f>AR47</f>
        <v>6</v>
      </c>
      <c r="BT47" s="87"/>
      <c r="BU47" s="88" t="s">
        <v>8</v>
      </c>
      <c r="BV47" s="88"/>
      <c r="BW47" s="88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2"/>
      <c r="CL47" s="89" t="s">
        <v>9</v>
      </c>
      <c r="CM47" s="89"/>
      <c r="CN47" s="89"/>
      <c r="CO47" s="90" t="str">
        <f>IF(AS48=0,"",AS48)</f>
        <v/>
      </c>
      <c r="CP47" s="90"/>
      <c r="CQ47" s="33"/>
    </row>
    <row r="48" spans="2:95" ht="22.5" customHeight="1" thickBot="1" x14ac:dyDescent="0.35">
      <c r="B48" t="s">
        <v>25</v>
      </c>
      <c r="C48" t="str">
        <f>IF(A49=0,"",A49)</f>
        <v/>
      </c>
      <c r="D48" s="98"/>
      <c r="E48" s="21">
        <v>8</v>
      </c>
      <c r="F48" s="22" t="s">
        <v>10</v>
      </c>
      <c r="G48" s="23"/>
      <c r="H48" s="93"/>
      <c r="I48" s="57" t="str">
        <f ca="1">IF(L34=N34,"",IF(L34&gt;N34,I35,K35))</f>
        <v>Ovčárecká</v>
      </c>
      <c r="J48" s="95"/>
      <c r="K48" s="58" t="str">
        <f ca="1">IF(L38=N38,"",IF(L38&gt;N38,I39,K39))</f>
        <v>Kmochova</v>
      </c>
      <c r="L48" s="72"/>
      <c r="M48" s="74"/>
      <c r="N48" s="76"/>
      <c r="O48" s="97"/>
      <c r="AP48" s="98"/>
      <c r="AQ48">
        <f t="shared" si="5"/>
        <v>2</v>
      </c>
      <c r="AR48" t="str">
        <f t="shared" si="5"/>
        <v>zápas</v>
      </c>
      <c r="AS48">
        <f t="shared" si="5"/>
        <v>0</v>
      </c>
      <c r="AT48" t="str">
        <f t="shared" si="5"/>
        <v>D</v>
      </c>
      <c r="AU48" t="str">
        <f t="shared" ca="1" si="5"/>
        <v>Masarykova</v>
      </c>
      <c r="AV48">
        <f t="shared" si="5"/>
        <v>0</v>
      </c>
      <c r="AW48" t="str">
        <f t="shared" ca="1" si="5"/>
        <v>Kouřim</v>
      </c>
      <c r="AY48" s="29"/>
      <c r="AZ48" s="30"/>
      <c r="BA48" s="30"/>
      <c r="BB48" s="30"/>
      <c r="BC48" s="30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87"/>
      <c r="BT48" s="87"/>
      <c r="BU48" s="88"/>
      <c r="BV48" s="88"/>
      <c r="BW48" s="88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2"/>
      <c r="CL48" s="89"/>
      <c r="CM48" s="89"/>
      <c r="CN48" s="89"/>
      <c r="CO48" s="90"/>
      <c r="CP48" s="90"/>
      <c r="CQ48" s="33"/>
    </row>
    <row r="49" spans="2:95" ht="22.5" customHeight="1" thickTop="1" x14ac:dyDescent="0.35">
      <c r="B49" t="s">
        <v>25</v>
      </c>
      <c r="C49" t="str">
        <f>IF(A50=0,"",A50)</f>
        <v/>
      </c>
      <c r="D49" s="98"/>
      <c r="E49" s="17" t="s">
        <v>26</v>
      </c>
      <c r="F49" s="18">
        <f>F47+1</f>
        <v>23</v>
      </c>
      <c r="G49" s="19" t="s">
        <v>5</v>
      </c>
      <c r="H49" s="92" t="s">
        <v>43</v>
      </c>
      <c r="I49" s="15" t="s">
        <v>47</v>
      </c>
      <c r="J49" s="94" t="s">
        <v>7</v>
      </c>
      <c r="K49" s="16" t="s">
        <v>48</v>
      </c>
      <c r="L49" s="71">
        <v>0</v>
      </c>
      <c r="M49" s="73" t="s">
        <v>7</v>
      </c>
      <c r="N49" s="75">
        <v>2</v>
      </c>
      <c r="O49" s="96" t="s">
        <v>44</v>
      </c>
      <c r="AP49" s="98"/>
      <c r="AY49" s="29"/>
      <c r="AZ49" s="34"/>
      <c r="BA49" s="34"/>
      <c r="BB49" s="34"/>
      <c r="BC49" s="34"/>
      <c r="BD49" s="80" t="s">
        <v>11</v>
      </c>
      <c r="BE49" s="80"/>
      <c r="BF49" s="35">
        <f>AU47</f>
        <v>4</v>
      </c>
      <c r="BG49" s="36" t="s">
        <v>12</v>
      </c>
      <c r="BH49" s="91" t="str">
        <f ca="1">IF(AU48="","",LOOKUP(BF49,$B$2:$B$51,$C$2:$C$50))</f>
        <v>Masarykova</v>
      </c>
      <c r="BI49" s="91"/>
      <c r="BJ49" s="91"/>
      <c r="BK49" s="91"/>
      <c r="BL49" s="91"/>
      <c r="BM49" s="91"/>
      <c r="BN49" s="91"/>
      <c r="BO49" s="91"/>
      <c r="BP49" s="91"/>
      <c r="BQ49" s="91"/>
      <c r="BR49" s="91"/>
      <c r="BS49" s="91"/>
      <c r="BT49" s="91"/>
      <c r="BU49" s="34"/>
      <c r="BV49" s="34"/>
      <c r="BW49" s="34"/>
      <c r="BX49" s="34"/>
      <c r="BY49" s="34"/>
      <c r="BZ49" s="80" t="s">
        <v>11</v>
      </c>
      <c r="CA49" s="80"/>
      <c r="CB49" s="35">
        <f>AW47</f>
        <v>12</v>
      </c>
      <c r="CC49" s="36" t="s">
        <v>12</v>
      </c>
      <c r="CD49" s="91" t="str">
        <f ca="1">IF(AW48="","",LOOKUP(CB49,$B$2:$B$51,$C$2:$C$50))</f>
        <v>Kouřim</v>
      </c>
      <c r="CE49" s="91"/>
      <c r="CF49" s="91"/>
      <c r="CG49" s="91"/>
      <c r="CH49" s="91"/>
      <c r="CI49" s="91"/>
      <c r="CJ49" s="91"/>
      <c r="CK49" s="91"/>
      <c r="CL49" s="91"/>
      <c r="CM49" s="91"/>
      <c r="CN49" s="91"/>
      <c r="CO49" s="91"/>
      <c r="CP49" s="91"/>
      <c r="CQ49" s="33"/>
    </row>
    <row r="50" spans="2:95" ht="22.5" customHeight="1" thickBot="1" x14ac:dyDescent="0.35">
      <c r="B50" t="s">
        <v>25</v>
      </c>
      <c r="C50" t="str">
        <f>IF(A51=0,"",A51)</f>
        <v/>
      </c>
      <c r="D50" s="98"/>
      <c r="E50" s="21">
        <v>8</v>
      </c>
      <c r="F50" s="22" t="s">
        <v>10</v>
      </c>
      <c r="G50" s="23"/>
      <c r="H50" s="93"/>
      <c r="I50" s="57" t="str">
        <f ca="1">IF(L36=N36,"",IF(L36&gt;N36,I37,K37))</f>
        <v>Masarykova</v>
      </c>
      <c r="J50" s="95"/>
      <c r="K50" s="58" t="str">
        <f ca="1">IF(L41=N41,"",IF(L41&gt;N41,I42,K42))</f>
        <v>Pečky</v>
      </c>
      <c r="L50" s="72"/>
      <c r="M50" s="74"/>
      <c r="N50" s="76"/>
      <c r="O50" s="97"/>
      <c r="AP50" s="98"/>
      <c r="AY50" s="29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7"/>
      <c r="CL50" s="37"/>
      <c r="CM50" s="37"/>
      <c r="CN50" s="37"/>
      <c r="CO50" s="37"/>
      <c r="CP50" s="37"/>
      <c r="CQ50" s="33"/>
    </row>
    <row r="51" spans="2:95" ht="22.5" customHeight="1" thickTop="1" x14ac:dyDescent="0.35">
      <c r="B51" t="s">
        <v>25</v>
      </c>
      <c r="D51" s="98"/>
      <c r="E51" s="17" t="s">
        <v>26</v>
      </c>
      <c r="F51" s="18">
        <f>F49+1</f>
        <v>24</v>
      </c>
      <c r="G51" s="19" t="s">
        <v>5</v>
      </c>
      <c r="H51" s="92" t="s">
        <v>53</v>
      </c>
      <c r="I51" s="15" t="s">
        <v>51</v>
      </c>
      <c r="J51" s="94" t="s">
        <v>7</v>
      </c>
      <c r="K51" s="16" t="s">
        <v>52</v>
      </c>
      <c r="L51" s="71">
        <v>21</v>
      </c>
      <c r="M51" s="73" t="s">
        <v>7</v>
      </c>
      <c r="N51" s="75">
        <v>12</v>
      </c>
      <c r="O51" s="60" t="s">
        <v>49</v>
      </c>
      <c r="AP51" s="98"/>
      <c r="AY51" s="29"/>
      <c r="AZ51" s="38" t="s">
        <v>14</v>
      </c>
      <c r="BA51" s="39">
        <f>BF49</f>
        <v>4</v>
      </c>
      <c r="BB51" s="40" t="s">
        <v>7</v>
      </c>
      <c r="BC51" s="41">
        <v>1</v>
      </c>
      <c r="BD51" s="41">
        <v>2</v>
      </c>
      <c r="BE51" s="41">
        <v>3</v>
      </c>
      <c r="BF51" s="41">
        <v>4</v>
      </c>
      <c r="BG51" s="41">
        <v>5</v>
      </c>
      <c r="BH51" s="41">
        <v>6</v>
      </c>
      <c r="BI51" s="41">
        <v>7</v>
      </c>
      <c r="BJ51" s="41">
        <v>8</v>
      </c>
      <c r="BK51" s="41">
        <v>9</v>
      </c>
      <c r="BL51" s="41">
        <v>10</v>
      </c>
      <c r="BM51" s="41">
        <v>11</v>
      </c>
      <c r="BN51" s="41">
        <v>12</v>
      </c>
      <c r="BO51" s="41">
        <v>13</v>
      </c>
      <c r="BP51" s="41">
        <v>14</v>
      </c>
      <c r="BQ51" s="41">
        <v>15</v>
      </c>
      <c r="BR51" s="41">
        <v>16</v>
      </c>
      <c r="BS51" s="41">
        <v>17</v>
      </c>
      <c r="BT51" s="41">
        <v>18</v>
      </c>
      <c r="BU51" s="41">
        <v>19</v>
      </c>
      <c r="BV51" s="41">
        <v>20</v>
      </c>
      <c r="BW51" s="41">
        <v>21</v>
      </c>
      <c r="BX51" s="41">
        <v>22</v>
      </c>
      <c r="BY51" s="41">
        <v>23</v>
      </c>
      <c r="BZ51" s="41">
        <v>24</v>
      </c>
      <c r="CA51" s="41">
        <v>25</v>
      </c>
      <c r="CB51" s="41">
        <v>26</v>
      </c>
      <c r="CC51" s="41">
        <v>27</v>
      </c>
      <c r="CD51" s="41">
        <v>28</v>
      </c>
      <c r="CE51" s="41">
        <v>29</v>
      </c>
      <c r="CF51" s="41">
        <v>30</v>
      </c>
      <c r="CG51" s="41">
        <v>31</v>
      </c>
      <c r="CH51" s="41">
        <v>32</v>
      </c>
      <c r="CI51" s="41">
        <v>33</v>
      </c>
      <c r="CJ51" s="41">
        <v>34</v>
      </c>
      <c r="CK51" s="42">
        <v>35</v>
      </c>
      <c r="CL51" s="42">
        <v>36</v>
      </c>
      <c r="CM51" s="42">
        <v>37</v>
      </c>
      <c r="CN51" s="42">
        <v>38</v>
      </c>
      <c r="CO51" s="42">
        <v>39</v>
      </c>
      <c r="CP51" s="42">
        <v>40</v>
      </c>
      <c r="CQ51" s="33"/>
    </row>
    <row r="52" spans="2:95" ht="22.5" customHeight="1" thickBot="1" x14ac:dyDescent="0.35">
      <c r="D52" s="98"/>
      <c r="E52" s="21">
        <v>8</v>
      </c>
      <c r="F52" s="22" t="s">
        <v>10</v>
      </c>
      <c r="G52" s="23"/>
      <c r="H52" s="93"/>
      <c r="I52" s="57" t="str">
        <f ca="1">IF(L43=N43,"",IF(L43&lt;N43,I44,K44))</f>
        <v>Velim</v>
      </c>
      <c r="J52" s="95"/>
      <c r="K52" s="58" t="str">
        <f ca="1">IF(L45=N45,"",IF(L45&lt;N45,I46,K46))</f>
        <v>Velký Osek</v>
      </c>
      <c r="L52" s="72"/>
      <c r="M52" s="74"/>
      <c r="N52" s="76"/>
      <c r="O52" s="61" t="s">
        <v>50</v>
      </c>
      <c r="AP52" s="98"/>
      <c r="AY52" s="29"/>
      <c r="AZ52" s="43"/>
      <c r="BA52" s="44"/>
      <c r="BB52" s="59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6"/>
      <c r="CL52" s="46"/>
      <c r="CM52" s="46"/>
      <c r="CN52" s="46"/>
      <c r="CO52" s="46"/>
      <c r="CP52" s="46"/>
      <c r="CQ52" s="33"/>
    </row>
    <row r="53" spans="2:95" ht="22.5" customHeight="1" thickTop="1" x14ac:dyDescent="0.35">
      <c r="D53" s="98"/>
      <c r="E53" s="17" t="s">
        <v>26</v>
      </c>
      <c r="F53" s="18">
        <f>F51+1</f>
        <v>25</v>
      </c>
      <c r="G53" s="19" t="s">
        <v>5</v>
      </c>
      <c r="H53" s="92" t="s">
        <v>54</v>
      </c>
      <c r="I53" s="15" t="s">
        <v>61</v>
      </c>
      <c r="J53" s="94" t="s">
        <v>7</v>
      </c>
      <c r="K53" s="16" t="s">
        <v>62</v>
      </c>
      <c r="L53" s="71">
        <v>16</v>
      </c>
      <c r="M53" s="73" t="s">
        <v>7</v>
      </c>
      <c r="N53" s="75">
        <v>21</v>
      </c>
      <c r="O53" s="60" t="s">
        <v>49</v>
      </c>
      <c r="AP53" s="98"/>
      <c r="AY53" s="29"/>
      <c r="AZ53" s="47" t="s">
        <v>14</v>
      </c>
      <c r="BA53" s="48">
        <f>CB49</f>
        <v>12</v>
      </c>
      <c r="BB53" s="49" t="s">
        <v>7</v>
      </c>
      <c r="BC53" s="41">
        <v>1</v>
      </c>
      <c r="BD53" s="41">
        <v>2</v>
      </c>
      <c r="BE53" s="41">
        <v>3</v>
      </c>
      <c r="BF53" s="41">
        <v>4</v>
      </c>
      <c r="BG53" s="41">
        <v>5</v>
      </c>
      <c r="BH53" s="41">
        <v>6</v>
      </c>
      <c r="BI53" s="41">
        <v>7</v>
      </c>
      <c r="BJ53" s="41">
        <v>8</v>
      </c>
      <c r="BK53" s="41">
        <v>9</v>
      </c>
      <c r="BL53" s="41">
        <v>10</v>
      </c>
      <c r="BM53" s="41">
        <v>11</v>
      </c>
      <c r="BN53" s="41">
        <v>12</v>
      </c>
      <c r="BO53" s="41">
        <v>13</v>
      </c>
      <c r="BP53" s="41">
        <v>14</v>
      </c>
      <c r="BQ53" s="41">
        <v>15</v>
      </c>
      <c r="BR53" s="41">
        <v>16</v>
      </c>
      <c r="BS53" s="41">
        <v>17</v>
      </c>
      <c r="BT53" s="41">
        <v>18</v>
      </c>
      <c r="BU53" s="41">
        <v>19</v>
      </c>
      <c r="BV53" s="41">
        <v>20</v>
      </c>
      <c r="BW53" s="41">
        <v>21</v>
      </c>
      <c r="BX53" s="41">
        <v>22</v>
      </c>
      <c r="BY53" s="41">
        <v>23</v>
      </c>
      <c r="BZ53" s="41">
        <v>24</v>
      </c>
      <c r="CA53" s="41">
        <v>25</v>
      </c>
      <c r="CB53" s="41">
        <v>26</v>
      </c>
      <c r="CC53" s="41">
        <v>27</v>
      </c>
      <c r="CD53" s="41">
        <v>28</v>
      </c>
      <c r="CE53" s="41">
        <v>29</v>
      </c>
      <c r="CF53" s="41">
        <v>30</v>
      </c>
      <c r="CG53" s="41">
        <v>31</v>
      </c>
      <c r="CH53" s="41">
        <v>32</v>
      </c>
      <c r="CI53" s="41">
        <v>33</v>
      </c>
      <c r="CJ53" s="41">
        <v>34</v>
      </c>
      <c r="CK53" s="42">
        <v>35</v>
      </c>
      <c r="CL53" s="42">
        <v>36</v>
      </c>
      <c r="CM53" s="42">
        <v>37</v>
      </c>
      <c r="CN53" s="42">
        <v>38</v>
      </c>
      <c r="CO53" s="42">
        <v>39</v>
      </c>
      <c r="CP53" s="42">
        <v>40</v>
      </c>
      <c r="CQ53" s="33"/>
    </row>
    <row r="54" spans="2:95" ht="22.5" customHeight="1" thickBot="1" x14ac:dyDescent="0.35">
      <c r="D54" s="98"/>
      <c r="E54" s="21">
        <v>9</v>
      </c>
      <c r="F54" s="22" t="s">
        <v>10</v>
      </c>
      <c r="G54" s="23"/>
      <c r="H54" s="93"/>
      <c r="I54" s="57" t="str">
        <f ca="1">IF(L43=N43,"",IF(L43&gt;N43,I44,K44))</f>
        <v>Gymnázium</v>
      </c>
      <c r="J54" s="95"/>
      <c r="K54" s="58" t="str">
        <f ca="1">IF(L45=N45,"",IF(L45&gt;N45,I46,K46))</f>
        <v>Mnichovická</v>
      </c>
      <c r="L54" s="72"/>
      <c r="M54" s="74"/>
      <c r="N54" s="76"/>
      <c r="O54" s="61" t="s">
        <v>57</v>
      </c>
      <c r="AP54" s="98"/>
      <c r="AY54" s="50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2"/>
    </row>
    <row r="55" spans="2:95" ht="22.5" customHeight="1" thickTop="1" x14ac:dyDescent="0.35">
      <c r="D55" s="98"/>
      <c r="E55" s="17" t="s">
        <v>26</v>
      </c>
      <c r="F55" s="18">
        <f>F53+1</f>
        <v>26</v>
      </c>
      <c r="G55" s="19" t="s">
        <v>5</v>
      </c>
      <c r="H55" s="92" t="s">
        <v>55</v>
      </c>
      <c r="I55" s="15" t="s">
        <v>63</v>
      </c>
      <c r="J55" s="94" t="s">
        <v>7</v>
      </c>
      <c r="K55" s="16" t="s">
        <v>64</v>
      </c>
      <c r="L55" s="71">
        <v>2</v>
      </c>
      <c r="M55" s="73" t="s">
        <v>7</v>
      </c>
      <c r="N55" s="75">
        <v>0</v>
      </c>
      <c r="O55" s="60" t="s">
        <v>49</v>
      </c>
      <c r="AP55" s="98"/>
      <c r="AY55" s="25"/>
      <c r="AZ55" s="26"/>
      <c r="BA55" s="26"/>
      <c r="BB55" s="26"/>
      <c r="BC55" s="26"/>
      <c r="BD55" s="26"/>
      <c r="BE55" s="85" t="str">
        <f>AT56</f>
        <v>skupina</v>
      </c>
      <c r="BF55" s="85"/>
      <c r="BG55" s="85"/>
      <c r="BH55" s="85"/>
      <c r="BI55" s="85"/>
      <c r="BJ55" s="85"/>
      <c r="BK55" s="27" t="str">
        <f>AT57</f>
        <v>D</v>
      </c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8"/>
    </row>
    <row r="56" spans="2:95" ht="22.5" customHeight="1" thickBot="1" x14ac:dyDescent="0.35">
      <c r="E56" s="21">
        <v>9</v>
      </c>
      <c r="F56" s="22" t="s">
        <v>10</v>
      </c>
      <c r="G56" s="23"/>
      <c r="H56" s="93"/>
      <c r="I56" s="57" t="str">
        <f ca="1">IF(L47=N47,"",IF(L47&lt;N47,I48,K48))</f>
        <v>Ovčárecká</v>
      </c>
      <c r="J56" s="95"/>
      <c r="K56" s="58" t="str">
        <f ca="1">IF(L49=N49,"",IF(L49&lt;N49,I50,K50))</f>
        <v>Masarykova</v>
      </c>
      <c r="L56" s="72"/>
      <c r="M56" s="74"/>
      <c r="N56" s="76"/>
      <c r="O56" s="61" t="s">
        <v>58</v>
      </c>
      <c r="AQ56" t="str">
        <f t="shared" ref="AQ56:AW57" si="6">E14</f>
        <v>kolo</v>
      </c>
      <c r="AR56">
        <f t="shared" si="6"/>
        <v>7</v>
      </c>
      <c r="AS56">
        <f t="shared" si="6"/>
        <v>0</v>
      </c>
      <c r="AT56" t="str">
        <f t="shared" si="6"/>
        <v>skupina</v>
      </c>
      <c r="AU56">
        <f t="shared" si="6"/>
        <v>5</v>
      </c>
      <c r="AV56" t="str">
        <f t="shared" si="6"/>
        <v>:</v>
      </c>
      <c r="AW56">
        <f t="shared" si="6"/>
        <v>13</v>
      </c>
      <c r="AY56" s="29"/>
      <c r="AZ56" s="86" t="str">
        <f>AQ56</f>
        <v>kolo</v>
      </c>
      <c r="BA56" s="86"/>
      <c r="BB56" s="86"/>
      <c r="BC56" s="30">
        <f>AQ57</f>
        <v>3</v>
      </c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87">
        <f>AR56</f>
        <v>7</v>
      </c>
      <c r="BT56" s="87"/>
      <c r="BU56" s="88" t="s">
        <v>8</v>
      </c>
      <c r="BV56" s="88"/>
      <c r="BW56" s="88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2"/>
      <c r="CL56" s="89" t="s">
        <v>9</v>
      </c>
      <c r="CM56" s="89"/>
      <c r="CN56" s="89"/>
      <c r="CO56" s="90" t="str">
        <f>IF(AS57=0,"",AS57)</f>
        <v/>
      </c>
      <c r="CP56" s="90"/>
      <c r="CQ56" s="33"/>
    </row>
    <row r="57" spans="2:95" ht="22.5" customHeight="1" thickTop="1" x14ac:dyDescent="0.35">
      <c r="E57" s="17" t="s">
        <v>26</v>
      </c>
      <c r="F57" s="18">
        <f>F55+1</f>
        <v>27</v>
      </c>
      <c r="G57" s="19" t="s">
        <v>5</v>
      </c>
      <c r="H57" s="92" t="s">
        <v>56</v>
      </c>
      <c r="I57" s="15" t="s">
        <v>65</v>
      </c>
      <c r="J57" s="94" t="s">
        <v>7</v>
      </c>
      <c r="K57" s="16" t="s">
        <v>66</v>
      </c>
      <c r="L57" s="71">
        <v>2</v>
      </c>
      <c r="M57" s="73" t="s">
        <v>7</v>
      </c>
      <c r="N57" s="75">
        <v>0</v>
      </c>
      <c r="O57" s="60" t="s">
        <v>60</v>
      </c>
      <c r="AQ57">
        <f t="shared" si="6"/>
        <v>3</v>
      </c>
      <c r="AR57" t="str">
        <f t="shared" si="6"/>
        <v>zápas</v>
      </c>
      <c r="AS57">
        <f t="shared" si="6"/>
        <v>0</v>
      </c>
      <c r="AT57" t="str">
        <f t="shared" si="6"/>
        <v>D</v>
      </c>
      <c r="AU57" t="str">
        <f t="shared" ca="1" si="6"/>
        <v>Velim</v>
      </c>
      <c r="AV57">
        <f t="shared" si="6"/>
        <v>0</v>
      </c>
      <c r="AW57" t="str">
        <f t="shared" ca="1" si="6"/>
        <v>Býchory</v>
      </c>
      <c r="AY57" s="29"/>
      <c r="AZ57" s="30"/>
      <c r="BA57" s="30"/>
      <c r="BB57" s="30"/>
      <c r="BC57" s="30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87"/>
      <c r="BT57" s="87"/>
      <c r="BU57" s="88"/>
      <c r="BV57" s="88"/>
      <c r="BW57" s="88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2"/>
      <c r="CL57" s="89"/>
      <c r="CM57" s="89"/>
      <c r="CN57" s="89"/>
      <c r="CO57" s="90"/>
      <c r="CP57" s="90"/>
      <c r="CQ57" s="33"/>
    </row>
    <row r="58" spans="2:95" ht="22.5" customHeight="1" thickBot="1" x14ac:dyDescent="0.35">
      <c r="E58" s="21">
        <v>9</v>
      </c>
      <c r="F58" s="22" t="s">
        <v>10</v>
      </c>
      <c r="G58" s="23"/>
      <c r="H58" s="93"/>
      <c r="I58" s="57" t="str">
        <f ca="1">IF(L47=N47,"",IF(L47&gt;N47,I48,K48))</f>
        <v>Kmochova</v>
      </c>
      <c r="J58" s="95"/>
      <c r="K58" s="58" t="str">
        <f ca="1">IF(L49=N49,"",IF(L49&gt;N49,I50,K50))</f>
        <v>Pečky</v>
      </c>
      <c r="L58" s="72"/>
      <c r="M58" s="74"/>
      <c r="N58" s="76"/>
      <c r="O58" s="61" t="s">
        <v>59</v>
      </c>
      <c r="AY58" s="29"/>
      <c r="AZ58" s="34"/>
      <c r="BA58" s="34"/>
      <c r="BB58" s="34"/>
      <c r="BC58" s="34"/>
      <c r="BD58" s="80" t="s">
        <v>11</v>
      </c>
      <c r="BE58" s="80"/>
      <c r="BF58" s="35">
        <f>AU56</f>
        <v>5</v>
      </c>
      <c r="BG58" s="36" t="s">
        <v>12</v>
      </c>
      <c r="BH58" s="91" t="str">
        <f ca="1">IF(AU57="","",LOOKUP(BF58,$B$2:$B$51,$C$2:$C$50))</f>
        <v>Velim</v>
      </c>
      <c r="BI58" s="91"/>
      <c r="BJ58" s="91"/>
      <c r="BK58" s="91"/>
      <c r="BL58" s="91"/>
      <c r="BM58" s="91"/>
      <c r="BN58" s="91"/>
      <c r="BO58" s="91"/>
      <c r="BP58" s="91"/>
      <c r="BQ58" s="91"/>
      <c r="BR58" s="91"/>
      <c r="BS58" s="91"/>
      <c r="BT58" s="91"/>
      <c r="BU58" s="34"/>
      <c r="BV58" s="34"/>
      <c r="BW58" s="34"/>
      <c r="BX58" s="34"/>
      <c r="BY58" s="34"/>
      <c r="BZ58" s="80" t="s">
        <v>11</v>
      </c>
      <c r="CA58" s="80"/>
      <c r="CB58" s="35">
        <f>AW56</f>
        <v>13</v>
      </c>
      <c r="CC58" s="36" t="s">
        <v>12</v>
      </c>
      <c r="CD58" s="91" t="str">
        <f ca="1">IF(AW57="","",LOOKUP(CB58,$B$2:$B$51,$C$2:$C$50))</f>
        <v>Býchory</v>
      </c>
      <c r="CE58" s="91"/>
      <c r="CF58" s="91"/>
      <c r="CG58" s="91"/>
      <c r="CH58" s="91"/>
      <c r="CI58" s="91"/>
      <c r="CJ58" s="91"/>
      <c r="CK58" s="91"/>
      <c r="CL58" s="91"/>
      <c r="CM58" s="91"/>
      <c r="CN58" s="91"/>
      <c r="CO58" s="91"/>
      <c r="CP58" s="91"/>
      <c r="CQ58" s="33"/>
    </row>
    <row r="59" spans="2:95" ht="22.5" customHeight="1" thickTop="1" x14ac:dyDescent="0.3">
      <c r="AY59" s="29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7"/>
      <c r="CL59" s="37"/>
      <c r="CM59" s="37"/>
      <c r="CN59" s="37"/>
      <c r="CO59" s="37"/>
      <c r="CP59" s="37"/>
      <c r="CQ59" s="33"/>
    </row>
    <row r="60" spans="2:95" ht="22.5" customHeight="1" x14ac:dyDescent="0.3">
      <c r="AY60" s="29"/>
      <c r="AZ60" s="38" t="s">
        <v>14</v>
      </c>
      <c r="BA60" s="39">
        <f>BF58</f>
        <v>5</v>
      </c>
      <c r="BB60" s="40" t="s">
        <v>7</v>
      </c>
      <c r="BC60" s="41">
        <v>1</v>
      </c>
      <c r="BD60" s="41">
        <v>2</v>
      </c>
      <c r="BE60" s="41">
        <v>3</v>
      </c>
      <c r="BF60" s="41">
        <v>4</v>
      </c>
      <c r="BG60" s="41">
        <v>5</v>
      </c>
      <c r="BH60" s="41">
        <v>6</v>
      </c>
      <c r="BI60" s="41">
        <v>7</v>
      </c>
      <c r="BJ60" s="41">
        <v>8</v>
      </c>
      <c r="BK60" s="41">
        <v>9</v>
      </c>
      <c r="BL60" s="41">
        <v>10</v>
      </c>
      <c r="BM60" s="41">
        <v>11</v>
      </c>
      <c r="BN60" s="41">
        <v>12</v>
      </c>
      <c r="BO60" s="41">
        <v>13</v>
      </c>
      <c r="BP60" s="41">
        <v>14</v>
      </c>
      <c r="BQ60" s="41">
        <v>15</v>
      </c>
      <c r="BR60" s="41">
        <v>16</v>
      </c>
      <c r="BS60" s="41">
        <v>17</v>
      </c>
      <c r="BT60" s="41">
        <v>18</v>
      </c>
      <c r="BU60" s="41">
        <v>19</v>
      </c>
      <c r="BV60" s="41">
        <v>20</v>
      </c>
      <c r="BW60" s="41">
        <v>21</v>
      </c>
      <c r="BX60" s="41">
        <v>22</v>
      </c>
      <c r="BY60" s="41">
        <v>23</v>
      </c>
      <c r="BZ60" s="41">
        <v>24</v>
      </c>
      <c r="CA60" s="41">
        <v>25</v>
      </c>
      <c r="CB60" s="41">
        <v>26</v>
      </c>
      <c r="CC60" s="41">
        <v>27</v>
      </c>
      <c r="CD60" s="41">
        <v>28</v>
      </c>
      <c r="CE60" s="41">
        <v>29</v>
      </c>
      <c r="CF60" s="41">
        <v>30</v>
      </c>
      <c r="CG60" s="41">
        <v>31</v>
      </c>
      <c r="CH60" s="41">
        <v>32</v>
      </c>
      <c r="CI60" s="41">
        <v>33</v>
      </c>
      <c r="CJ60" s="41">
        <v>34</v>
      </c>
      <c r="CK60" s="42">
        <v>35</v>
      </c>
      <c r="CL60" s="42">
        <v>36</v>
      </c>
      <c r="CM60" s="42">
        <v>37</v>
      </c>
      <c r="CN60" s="42">
        <v>38</v>
      </c>
      <c r="CO60" s="42">
        <v>39</v>
      </c>
      <c r="CP60" s="42">
        <v>40</v>
      </c>
      <c r="CQ60" s="33"/>
    </row>
    <row r="61" spans="2:95" ht="22.5" customHeight="1" x14ac:dyDescent="0.3">
      <c r="AY61" s="29"/>
      <c r="AZ61" s="43"/>
      <c r="BA61" s="44"/>
      <c r="BB61" s="59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6"/>
      <c r="CL61" s="46"/>
      <c r="CM61" s="46"/>
      <c r="CN61" s="46"/>
      <c r="CO61" s="46"/>
      <c r="CP61" s="46"/>
      <c r="CQ61" s="33"/>
    </row>
    <row r="62" spans="2:95" ht="22.5" customHeight="1" x14ac:dyDescent="0.3">
      <c r="AY62" s="29"/>
      <c r="AZ62" s="47" t="s">
        <v>14</v>
      </c>
      <c r="BA62" s="48">
        <f>CB58</f>
        <v>13</v>
      </c>
      <c r="BB62" s="49" t="s">
        <v>7</v>
      </c>
      <c r="BC62" s="41">
        <v>1</v>
      </c>
      <c r="BD62" s="41">
        <v>2</v>
      </c>
      <c r="BE62" s="41">
        <v>3</v>
      </c>
      <c r="BF62" s="41">
        <v>4</v>
      </c>
      <c r="BG62" s="41">
        <v>5</v>
      </c>
      <c r="BH62" s="41">
        <v>6</v>
      </c>
      <c r="BI62" s="41">
        <v>7</v>
      </c>
      <c r="BJ62" s="41">
        <v>8</v>
      </c>
      <c r="BK62" s="41">
        <v>9</v>
      </c>
      <c r="BL62" s="41">
        <v>10</v>
      </c>
      <c r="BM62" s="41">
        <v>11</v>
      </c>
      <c r="BN62" s="41">
        <v>12</v>
      </c>
      <c r="BO62" s="41">
        <v>13</v>
      </c>
      <c r="BP62" s="41">
        <v>14</v>
      </c>
      <c r="BQ62" s="41">
        <v>15</v>
      </c>
      <c r="BR62" s="41">
        <v>16</v>
      </c>
      <c r="BS62" s="41">
        <v>17</v>
      </c>
      <c r="BT62" s="41">
        <v>18</v>
      </c>
      <c r="BU62" s="41">
        <v>19</v>
      </c>
      <c r="BV62" s="41">
        <v>20</v>
      </c>
      <c r="BW62" s="41">
        <v>21</v>
      </c>
      <c r="BX62" s="41">
        <v>22</v>
      </c>
      <c r="BY62" s="41">
        <v>23</v>
      </c>
      <c r="BZ62" s="41">
        <v>24</v>
      </c>
      <c r="CA62" s="41">
        <v>25</v>
      </c>
      <c r="CB62" s="41">
        <v>26</v>
      </c>
      <c r="CC62" s="41">
        <v>27</v>
      </c>
      <c r="CD62" s="41">
        <v>28</v>
      </c>
      <c r="CE62" s="41">
        <v>29</v>
      </c>
      <c r="CF62" s="41">
        <v>30</v>
      </c>
      <c r="CG62" s="41">
        <v>31</v>
      </c>
      <c r="CH62" s="41">
        <v>32</v>
      </c>
      <c r="CI62" s="41">
        <v>33</v>
      </c>
      <c r="CJ62" s="41">
        <v>34</v>
      </c>
      <c r="CK62" s="42">
        <v>35</v>
      </c>
      <c r="CL62" s="42">
        <v>36</v>
      </c>
      <c r="CM62" s="42">
        <v>37</v>
      </c>
      <c r="CN62" s="42">
        <v>38</v>
      </c>
      <c r="CO62" s="42">
        <v>39</v>
      </c>
      <c r="CP62" s="42">
        <v>40</v>
      </c>
      <c r="CQ62" s="33"/>
    </row>
    <row r="63" spans="2:95" ht="22.5" customHeight="1" thickBot="1" x14ac:dyDescent="0.35">
      <c r="AY63" s="50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2"/>
    </row>
    <row r="64" spans="2:95" ht="22.5" customHeight="1" thickTop="1" x14ac:dyDescent="0.3">
      <c r="AY64" s="25"/>
      <c r="AZ64" s="26"/>
      <c r="BA64" s="26"/>
      <c r="BB64" s="26"/>
      <c r="BC64" s="26"/>
      <c r="BD64" s="26"/>
      <c r="BE64" s="85" t="str">
        <f>AT65</f>
        <v>skupina</v>
      </c>
      <c r="BF64" s="85"/>
      <c r="BG64" s="85"/>
      <c r="BH64" s="85"/>
      <c r="BI64" s="85"/>
      <c r="BJ64" s="85"/>
      <c r="BK64" s="27" t="str">
        <f>AT66</f>
        <v>A</v>
      </c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8"/>
    </row>
    <row r="65" spans="43:95" customFormat="1" ht="22.5" customHeight="1" x14ac:dyDescent="0.3">
      <c r="AQ65" t="str">
        <f t="shared" ref="AQ65:AW66" si="7">E16</f>
        <v>kolo</v>
      </c>
      <c r="AR65">
        <f t="shared" si="7"/>
        <v>8</v>
      </c>
      <c r="AS65">
        <f t="shared" si="7"/>
        <v>0</v>
      </c>
      <c r="AT65" t="str">
        <f t="shared" si="7"/>
        <v>skupina</v>
      </c>
      <c r="AU65">
        <f t="shared" si="7"/>
        <v>8</v>
      </c>
      <c r="AV65" t="str">
        <f t="shared" si="7"/>
        <v>:</v>
      </c>
      <c r="AW65">
        <f t="shared" si="7"/>
        <v>9</v>
      </c>
      <c r="AY65" s="29"/>
      <c r="AZ65" s="86" t="str">
        <f>AQ65</f>
        <v>kolo</v>
      </c>
      <c r="BA65" s="86"/>
      <c r="BB65" s="86"/>
      <c r="BC65" s="30">
        <f>AQ66</f>
        <v>3</v>
      </c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87">
        <f>AR65</f>
        <v>8</v>
      </c>
      <c r="BT65" s="87"/>
      <c r="BU65" s="88" t="s">
        <v>8</v>
      </c>
      <c r="BV65" s="88"/>
      <c r="BW65" s="88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  <c r="CL65" s="89" t="s">
        <v>9</v>
      </c>
      <c r="CM65" s="89"/>
      <c r="CN65" s="89"/>
      <c r="CO65" s="90" t="str">
        <f>IF(AS66=0,"",AS66)</f>
        <v/>
      </c>
      <c r="CP65" s="90"/>
      <c r="CQ65" s="33"/>
    </row>
    <row r="66" spans="43:95" customFormat="1" ht="22.5" customHeight="1" x14ac:dyDescent="0.3">
      <c r="AQ66">
        <f t="shared" si="7"/>
        <v>3</v>
      </c>
      <c r="AR66" t="str">
        <f t="shared" si="7"/>
        <v>zápas</v>
      </c>
      <c r="AS66">
        <f t="shared" si="7"/>
        <v>0</v>
      </c>
      <c r="AT66" t="str">
        <f t="shared" si="7"/>
        <v>A</v>
      </c>
      <c r="AU66" t="str">
        <f t="shared" ca="1" si="7"/>
        <v>Mnichovická</v>
      </c>
      <c r="AV66">
        <f t="shared" si="7"/>
        <v>0</v>
      </c>
      <c r="AW66" t="str">
        <f t="shared" ca="1" si="7"/>
        <v>Lipanská</v>
      </c>
      <c r="AY66" s="29"/>
      <c r="AZ66" s="30"/>
      <c r="BA66" s="30"/>
      <c r="BB66" s="30"/>
      <c r="BC66" s="30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87"/>
      <c r="BT66" s="87"/>
      <c r="BU66" s="88"/>
      <c r="BV66" s="88"/>
      <c r="BW66" s="88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2"/>
      <c r="CL66" s="89"/>
      <c r="CM66" s="89"/>
      <c r="CN66" s="89"/>
      <c r="CO66" s="90"/>
      <c r="CP66" s="90"/>
      <c r="CQ66" s="33"/>
    </row>
    <row r="67" spans="43:95" customFormat="1" ht="22.5" customHeight="1" x14ac:dyDescent="0.3">
      <c r="AY67" s="29"/>
      <c r="AZ67" s="34"/>
      <c r="BA67" s="34"/>
      <c r="BB67" s="34"/>
      <c r="BC67" s="34"/>
      <c r="BD67" s="80" t="s">
        <v>11</v>
      </c>
      <c r="BE67" s="80"/>
      <c r="BF67" s="35">
        <f>AU65</f>
        <v>8</v>
      </c>
      <c r="BG67" s="36" t="s">
        <v>12</v>
      </c>
      <c r="BH67" s="91" t="str">
        <f ca="1">IF(AU66="","",LOOKUP(BF67,$B$2:$B$51,$C$2:$C$50))</f>
        <v>Mnichovická</v>
      </c>
      <c r="BI67" s="91"/>
      <c r="BJ67" s="91"/>
      <c r="BK67" s="91"/>
      <c r="BL67" s="91"/>
      <c r="BM67" s="91"/>
      <c r="BN67" s="91"/>
      <c r="BO67" s="91"/>
      <c r="BP67" s="91"/>
      <c r="BQ67" s="91"/>
      <c r="BR67" s="91"/>
      <c r="BS67" s="91"/>
      <c r="BT67" s="91"/>
      <c r="BU67" s="34"/>
      <c r="BV67" s="34"/>
      <c r="BW67" s="34"/>
      <c r="BX67" s="34"/>
      <c r="BY67" s="34"/>
      <c r="BZ67" s="80" t="s">
        <v>11</v>
      </c>
      <c r="CA67" s="80"/>
      <c r="CB67" s="35">
        <f>AW65</f>
        <v>9</v>
      </c>
      <c r="CC67" s="36" t="s">
        <v>12</v>
      </c>
      <c r="CD67" s="91" t="str">
        <f ca="1">IF(AW66="","",LOOKUP(CB67,$B$2:$B$51,$C$2:$C$50))</f>
        <v>Lipanská</v>
      </c>
      <c r="CE67" s="91"/>
      <c r="CF67" s="91"/>
      <c r="CG67" s="91"/>
      <c r="CH67" s="91"/>
      <c r="CI67" s="91"/>
      <c r="CJ67" s="91"/>
      <c r="CK67" s="91"/>
      <c r="CL67" s="91"/>
      <c r="CM67" s="91"/>
      <c r="CN67" s="91"/>
      <c r="CO67" s="91"/>
      <c r="CP67" s="91"/>
      <c r="CQ67" s="33"/>
    </row>
    <row r="68" spans="43:95" customFormat="1" ht="22.5" customHeight="1" x14ac:dyDescent="0.3">
      <c r="AY68" s="29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7"/>
      <c r="CL68" s="37"/>
      <c r="CM68" s="37"/>
      <c r="CN68" s="37"/>
      <c r="CO68" s="37"/>
      <c r="CP68" s="37"/>
      <c r="CQ68" s="33"/>
    </row>
    <row r="69" spans="43:95" customFormat="1" ht="22.5" customHeight="1" x14ac:dyDescent="0.3">
      <c r="AY69" s="29"/>
      <c r="AZ69" s="38" t="s">
        <v>14</v>
      </c>
      <c r="BA69" s="39">
        <f>BF67</f>
        <v>8</v>
      </c>
      <c r="BB69" s="40" t="s">
        <v>7</v>
      </c>
      <c r="BC69" s="41">
        <v>1</v>
      </c>
      <c r="BD69" s="41">
        <v>2</v>
      </c>
      <c r="BE69" s="41">
        <v>3</v>
      </c>
      <c r="BF69" s="41">
        <v>4</v>
      </c>
      <c r="BG69" s="41">
        <v>5</v>
      </c>
      <c r="BH69" s="41">
        <v>6</v>
      </c>
      <c r="BI69" s="41">
        <v>7</v>
      </c>
      <c r="BJ69" s="41">
        <v>8</v>
      </c>
      <c r="BK69" s="41">
        <v>9</v>
      </c>
      <c r="BL69" s="41">
        <v>10</v>
      </c>
      <c r="BM69" s="41">
        <v>11</v>
      </c>
      <c r="BN69" s="41">
        <v>12</v>
      </c>
      <c r="BO69" s="41">
        <v>13</v>
      </c>
      <c r="BP69" s="41">
        <v>14</v>
      </c>
      <c r="BQ69" s="41">
        <v>15</v>
      </c>
      <c r="BR69" s="41">
        <v>16</v>
      </c>
      <c r="BS69" s="41">
        <v>17</v>
      </c>
      <c r="BT69" s="41">
        <v>18</v>
      </c>
      <c r="BU69" s="41">
        <v>19</v>
      </c>
      <c r="BV69" s="41">
        <v>20</v>
      </c>
      <c r="BW69" s="41">
        <v>21</v>
      </c>
      <c r="BX69" s="41">
        <v>22</v>
      </c>
      <c r="BY69" s="41">
        <v>23</v>
      </c>
      <c r="BZ69" s="41">
        <v>24</v>
      </c>
      <c r="CA69" s="41">
        <v>25</v>
      </c>
      <c r="CB69" s="41">
        <v>26</v>
      </c>
      <c r="CC69" s="41">
        <v>27</v>
      </c>
      <c r="CD69" s="41">
        <v>28</v>
      </c>
      <c r="CE69" s="41">
        <v>29</v>
      </c>
      <c r="CF69" s="41">
        <v>30</v>
      </c>
      <c r="CG69" s="41">
        <v>31</v>
      </c>
      <c r="CH69" s="41">
        <v>32</v>
      </c>
      <c r="CI69" s="41">
        <v>33</v>
      </c>
      <c r="CJ69" s="41">
        <v>34</v>
      </c>
      <c r="CK69" s="42">
        <v>35</v>
      </c>
      <c r="CL69" s="42">
        <v>36</v>
      </c>
      <c r="CM69" s="42">
        <v>37</v>
      </c>
      <c r="CN69" s="42">
        <v>38</v>
      </c>
      <c r="CO69" s="42">
        <v>39</v>
      </c>
      <c r="CP69" s="42">
        <v>40</v>
      </c>
      <c r="CQ69" s="33"/>
    </row>
    <row r="70" spans="43:95" customFormat="1" ht="22.5" customHeight="1" x14ac:dyDescent="0.3">
      <c r="AY70" s="29"/>
      <c r="AZ70" s="43"/>
      <c r="BA70" s="44"/>
      <c r="BB70" s="59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6"/>
      <c r="CL70" s="46"/>
      <c r="CM70" s="46"/>
      <c r="CN70" s="46"/>
      <c r="CO70" s="46"/>
      <c r="CP70" s="46"/>
      <c r="CQ70" s="33"/>
    </row>
    <row r="71" spans="43:95" customFormat="1" ht="22.5" customHeight="1" x14ac:dyDescent="0.3">
      <c r="AY71" s="29"/>
      <c r="AZ71" s="47" t="s">
        <v>14</v>
      </c>
      <c r="BA71" s="48">
        <f>CB67</f>
        <v>9</v>
      </c>
      <c r="BB71" s="49" t="s">
        <v>7</v>
      </c>
      <c r="BC71" s="41">
        <v>1</v>
      </c>
      <c r="BD71" s="41">
        <v>2</v>
      </c>
      <c r="BE71" s="41">
        <v>3</v>
      </c>
      <c r="BF71" s="41">
        <v>4</v>
      </c>
      <c r="BG71" s="41">
        <v>5</v>
      </c>
      <c r="BH71" s="41">
        <v>6</v>
      </c>
      <c r="BI71" s="41">
        <v>7</v>
      </c>
      <c r="BJ71" s="41">
        <v>8</v>
      </c>
      <c r="BK71" s="41">
        <v>9</v>
      </c>
      <c r="BL71" s="41">
        <v>10</v>
      </c>
      <c r="BM71" s="41">
        <v>11</v>
      </c>
      <c r="BN71" s="41">
        <v>12</v>
      </c>
      <c r="BO71" s="41">
        <v>13</v>
      </c>
      <c r="BP71" s="41">
        <v>14</v>
      </c>
      <c r="BQ71" s="41">
        <v>15</v>
      </c>
      <c r="BR71" s="41">
        <v>16</v>
      </c>
      <c r="BS71" s="41">
        <v>17</v>
      </c>
      <c r="BT71" s="41">
        <v>18</v>
      </c>
      <c r="BU71" s="41">
        <v>19</v>
      </c>
      <c r="BV71" s="41">
        <v>20</v>
      </c>
      <c r="BW71" s="41">
        <v>21</v>
      </c>
      <c r="BX71" s="41">
        <v>22</v>
      </c>
      <c r="BY71" s="41">
        <v>23</v>
      </c>
      <c r="BZ71" s="41">
        <v>24</v>
      </c>
      <c r="CA71" s="41">
        <v>25</v>
      </c>
      <c r="CB71" s="41">
        <v>26</v>
      </c>
      <c r="CC71" s="41">
        <v>27</v>
      </c>
      <c r="CD71" s="41">
        <v>28</v>
      </c>
      <c r="CE71" s="41">
        <v>29</v>
      </c>
      <c r="CF71" s="41">
        <v>30</v>
      </c>
      <c r="CG71" s="41">
        <v>31</v>
      </c>
      <c r="CH71" s="41">
        <v>32</v>
      </c>
      <c r="CI71" s="41">
        <v>33</v>
      </c>
      <c r="CJ71" s="41">
        <v>34</v>
      </c>
      <c r="CK71" s="42">
        <v>35</v>
      </c>
      <c r="CL71" s="42">
        <v>36</v>
      </c>
      <c r="CM71" s="42">
        <v>37</v>
      </c>
      <c r="CN71" s="42">
        <v>38</v>
      </c>
      <c r="CO71" s="42">
        <v>39</v>
      </c>
      <c r="CP71" s="42">
        <v>40</v>
      </c>
      <c r="CQ71" s="33"/>
    </row>
    <row r="72" spans="43:95" customFormat="1" ht="22.5" customHeight="1" thickBot="1" x14ac:dyDescent="0.35">
      <c r="AY72" s="50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2"/>
    </row>
    <row r="73" spans="43:95" customFormat="1" ht="22.5" customHeight="1" thickTop="1" x14ac:dyDescent="0.3">
      <c r="AY73" s="25"/>
      <c r="AZ73" s="26"/>
      <c r="BA73" s="26"/>
      <c r="BB73" s="26"/>
      <c r="BC73" s="26"/>
      <c r="BD73" s="26"/>
      <c r="BE73" s="85" t="str">
        <f>AT74</f>
        <v>skupina</v>
      </c>
      <c r="BF73" s="85"/>
      <c r="BG73" s="85"/>
      <c r="BH73" s="85"/>
      <c r="BI73" s="85"/>
      <c r="BJ73" s="85"/>
      <c r="BK73" s="27" t="str">
        <f>AT75</f>
        <v>B</v>
      </c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8"/>
    </row>
    <row r="74" spans="43:95" customFormat="1" ht="22.5" customHeight="1" x14ac:dyDescent="0.3">
      <c r="AQ74" t="str">
        <f t="shared" ref="AQ74:AW75" si="8">E18</f>
        <v>kolo</v>
      </c>
      <c r="AR74">
        <f t="shared" si="8"/>
        <v>9</v>
      </c>
      <c r="AS74">
        <f t="shared" si="8"/>
        <v>0</v>
      </c>
      <c r="AT74" t="str">
        <f t="shared" si="8"/>
        <v>skupina</v>
      </c>
      <c r="AU74">
        <f t="shared" si="8"/>
        <v>7</v>
      </c>
      <c r="AV74" t="str">
        <f t="shared" si="8"/>
        <v>:</v>
      </c>
      <c r="AW74">
        <f t="shared" si="8"/>
        <v>10</v>
      </c>
      <c r="AY74" s="29"/>
      <c r="AZ74" s="86" t="str">
        <f>AQ74</f>
        <v>kolo</v>
      </c>
      <c r="BA74" s="86"/>
      <c r="BB74" s="86"/>
      <c r="BC74" s="30">
        <f>AQ75</f>
        <v>3</v>
      </c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87">
        <f>AR74</f>
        <v>9</v>
      </c>
      <c r="BT74" s="87"/>
      <c r="BU74" s="88" t="s">
        <v>8</v>
      </c>
      <c r="BV74" s="88"/>
      <c r="BW74" s="88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2"/>
      <c r="CL74" s="89" t="s">
        <v>9</v>
      </c>
      <c r="CM74" s="89"/>
      <c r="CN74" s="89"/>
      <c r="CO74" s="90" t="str">
        <f>IF(AS75=0,"",AS75)</f>
        <v/>
      </c>
      <c r="CP74" s="90"/>
      <c r="CQ74" s="33"/>
    </row>
    <row r="75" spans="43:95" customFormat="1" ht="22.5" customHeight="1" x14ac:dyDescent="0.3">
      <c r="AQ75">
        <f t="shared" si="8"/>
        <v>3</v>
      </c>
      <c r="AR75" t="str">
        <f t="shared" si="8"/>
        <v>zápas</v>
      </c>
      <c r="AS75">
        <f t="shared" si="8"/>
        <v>0</v>
      </c>
      <c r="AT75" t="str">
        <f t="shared" si="8"/>
        <v>B</v>
      </c>
      <c r="AU75" t="str">
        <f t="shared" ca="1" si="8"/>
        <v>Gymnázium</v>
      </c>
      <c r="AV75">
        <f t="shared" si="8"/>
        <v>0</v>
      </c>
      <c r="AW75" t="str">
        <f t="shared" ca="1" si="8"/>
        <v>Týnec n.L.</v>
      </c>
      <c r="AY75" s="29"/>
      <c r="AZ75" s="30"/>
      <c r="BA75" s="30"/>
      <c r="BB75" s="30"/>
      <c r="BC75" s="30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87"/>
      <c r="BT75" s="87"/>
      <c r="BU75" s="88"/>
      <c r="BV75" s="88"/>
      <c r="BW75" s="88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2"/>
      <c r="CL75" s="89"/>
      <c r="CM75" s="89"/>
      <c r="CN75" s="89"/>
      <c r="CO75" s="90"/>
      <c r="CP75" s="90"/>
      <c r="CQ75" s="33"/>
    </row>
    <row r="76" spans="43:95" customFormat="1" ht="22.5" customHeight="1" x14ac:dyDescent="0.3">
      <c r="AY76" s="29"/>
      <c r="AZ76" s="34"/>
      <c r="BA76" s="34"/>
      <c r="BB76" s="34"/>
      <c r="BC76" s="34"/>
      <c r="BD76" s="80" t="s">
        <v>11</v>
      </c>
      <c r="BE76" s="80"/>
      <c r="BF76" s="35">
        <f>AU74</f>
        <v>7</v>
      </c>
      <c r="BG76" s="36" t="s">
        <v>12</v>
      </c>
      <c r="BH76" s="91" t="str">
        <f ca="1">IF(AU75="","",LOOKUP(BF76,$B$2:$B$51,$C$2:$C$50))</f>
        <v>Gymnázium</v>
      </c>
      <c r="BI76" s="91"/>
      <c r="BJ76" s="91"/>
      <c r="BK76" s="91"/>
      <c r="BL76" s="91"/>
      <c r="BM76" s="91"/>
      <c r="BN76" s="91"/>
      <c r="BO76" s="91"/>
      <c r="BP76" s="91"/>
      <c r="BQ76" s="91"/>
      <c r="BR76" s="91"/>
      <c r="BS76" s="91"/>
      <c r="BT76" s="91"/>
      <c r="BU76" s="34"/>
      <c r="BV76" s="34"/>
      <c r="BW76" s="34"/>
      <c r="BX76" s="34"/>
      <c r="BY76" s="34"/>
      <c r="BZ76" s="80" t="s">
        <v>11</v>
      </c>
      <c r="CA76" s="80"/>
      <c r="CB76" s="35">
        <f>AW74</f>
        <v>10</v>
      </c>
      <c r="CC76" s="36" t="s">
        <v>12</v>
      </c>
      <c r="CD76" s="91" t="str">
        <f ca="1">IF(AW75="","",LOOKUP(CB76,$B$2:$B$51,$C$2:$C$50))</f>
        <v>Týnec n.L.</v>
      </c>
      <c r="CE76" s="91"/>
      <c r="CF76" s="91"/>
      <c r="CG76" s="91"/>
      <c r="CH76" s="91"/>
      <c r="CI76" s="91"/>
      <c r="CJ76" s="91"/>
      <c r="CK76" s="91"/>
      <c r="CL76" s="91"/>
      <c r="CM76" s="91"/>
      <c r="CN76" s="91"/>
      <c r="CO76" s="91"/>
      <c r="CP76" s="91"/>
      <c r="CQ76" s="33"/>
    </row>
    <row r="77" spans="43:95" customFormat="1" ht="22.5" customHeight="1" x14ac:dyDescent="0.3">
      <c r="AY77" s="29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7"/>
      <c r="CL77" s="37"/>
      <c r="CM77" s="37"/>
      <c r="CN77" s="37"/>
      <c r="CO77" s="37"/>
      <c r="CP77" s="37"/>
      <c r="CQ77" s="33"/>
    </row>
    <row r="78" spans="43:95" customFormat="1" ht="22.5" customHeight="1" x14ac:dyDescent="0.3">
      <c r="AY78" s="29"/>
      <c r="AZ78" s="38" t="s">
        <v>14</v>
      </c>
      <c r="BA78" s="39">
        <f>BF76</f>
        <v>7</v>
      </c>
      <c r="BB78" s="40" t="s">
        <v>7</v>
      </c>
      <c r="BC78" s="41">
        <v>1</v>
      </c>
      <c r="BD78" s="41">
        <v>2</v>
      </c>
      <c r="BE78" s="41">
        <v>3</v>
      </c>
      <c r="BF78" s="41">
        <v>4</v>
      </c>
      <c r="BG78" s="41">
        <v>5</v>
      </c>
      <c r="BH78" s="41">
        <v>6</v>
      </c>
      <c r="BI78" s="41">
        <v>7</v>
      </c>
      <c r="BJ78" s="41">
        <v>8</v>
      </c>
      <c r="BK78" s="41">
        <v>9</v>
      </c>
      <c r="BL78" s="41">
        <v>10</v>
      </c>
      <c r="BM78" s="41">
        <v>11</v>
      </c>
      <c r="BN78" s="41">
        <v>12</v>
      </c>
      <c r="BO78" s="41">
        <v>13</v>
      </c>
      <c r="BP78" s="41">
        <v>14</v>
      </c>
      <c r="BQ78" s="41">
        <v>15</v>
      </c>
      <c r="BR78" s="41">
        <v>16</v>
      </c>
      <c r="BS78" s="41">
        <v>17</v>
      </c>
      <c r="BT78" s="41">
        <v>18</v>
      </c>
      <c r="BU78" s="41">
        <v>19</v>
      </c>
      <c r="BV78" s="41">
        <v>20</v>
      </c>
      <c r="BW78" s="41">
        <v>21</v>
      </c>
      <c r="BX78" s="41">
        <v>22</v>
      </c>
      <c r="BY78" s="41">
        <v>23</v>
      </c>
      <c r="BZ78" s="41">
        <v>24</v>
      </c>
      <c r="CA78" s="41">
        <v>25</v>
      </c>
      <c r="CB78" s="41">
        <v>26</v>
      </c>
      <c r="CC78" s="41">
        <v>27</v>
      </c>
      <c r="CD78" s="41">
        <v>28</v>
      </c>
      <c r="CE78" s="41">
        <v>29</v>
      </c>
      <c r="CF78" s="41">
        <v>30</v>
      </c>
      <c r="CG78" s="41">
        <v>31</v>
      </c>
      <c r="CH78" s="41">
        <v>32</v>
      </c>
      <c r="CI78" s="41">
        <v>33</v>
      </c>
      <c r="CJ78" s="41">
        <v>34</v>
      </c>
      <c r="CK78" s="42">
        <v>35</v>
      </c>
      <c r="CL78" s="42">
        <v>36</v>
      </c>
      <c r="CM78" s="42">
        <v>37</v>
      </c>
      <c r="CN78" s="42">
        <v>38</v>
      </c>
      <c r="CO78" s="42">
        <v>39</v>
      </c>
      <c r="CP78" s="42">
        <v>40</v>
      </c>
      <c r="CQ78" s="33"/>
    </row>
    <row r="79" spans="43:95" customFormat="1" ht="22.5" customHeight="1" x14ac:dyDescent="0.3">
      <c r="AY79" s="29"/>
      <c r="AZ79" s="43"/>
      <c r="BA79" s="44"/>
      <c r="BB79" s="59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/>
      <c r="CK79" s="46"/>
      <c r="CL79" s="46"/>
      <c r="CM79" s="46"/>
      <c r="CN79" s="46"/>
      <c r="CO79" s="46"/>
      <c r="CP79" s="46"/>
      <c r="CQ79" s="33"/>
    </row>
    <row r="80" spans="43:95" customFormat="1" ht="22.5" customHeight="1" x14ac:dyDescent="0.3">
      <c r="AY80" s="29"/>
      <c r="AZ80" s="47" t="s">
        <v>14</v>
      </c>
      <c r="BA80" s="48">
        <f>CB76</f>
        <v>10</v>
      </c>
      <c r="BB80" s="49" t="s">
        <v>7</v>
      </c>
      <c r="BC80" s="41">
        <v>1</v>
      </c>
      <c r="BD80" s="41">
        <v>2</v>
      </c>
      <c r="BE80" s="41">
        <v>3</v>
      </c>
      <c r="BF80" s="41">
        <v>4</v>
      </c>
      <c r="BG80" s="41">
        <v>5</v>
      </c>
      <c r="BH80" s="41">
        <v>6</v>
      </c>
      <c r="BI80" s="41">
        <v>7</v>
      </c>
      <c r="BJ80" s="41">
        <v>8</v>
      </c>
      <c r="BK80" s="41">
        <v>9</v>
      </c>
      <c r="BL80" s="41">
        <v>10</v>
      </c>
      <c r="BM80" s="41">
        <v>11</v>
      </c>
      <c r="BN80" s="41">
        <v>12</v>
      </c>
      <c r="BO80" s="41">
        <v>13</v>
      </c>
      <c r="BP80" s="41">
        <v>14</v>
      </c>
      <c r="BQ80" s="41">
        <v>15</v>
      </c>
      <c r="BR80" s="41">
        <v>16</v>
      </c>
      <c r="BS80" s="41">
        <v>17</v>
      </c>
      <c r="BT80" s="41">
        <v>18</v>
      </c>
      <c r="BU80" s="41">
        <v>19</v>
      </c>
      <c r="BV80" s="41">
        <v>20</v>
      </c>
      <c r="BW80" s="41">
        <v>21</v>
      </c>
      <c r="BX80" s="41">
        <v>22</v>
      </c>
      <c r="BY80" s="41">
        <v>23</v>
      </c>
      <c r="BZ80" s="41">
        <v>24</v>
      </c>
      <c r="CA80" s="41">
        <v>25</v>
      </c>
      <c r="CB80" s="41">
        <v>26</v>
      </c>
      <c r="CC80" s="41">
        <v>27</v>
      </c>
      <c r="CD80" s="41">
        <v>28</v>
      </c>
      <c r="CE80" s="41">
        <v>29</v>
      </c>
      <c r="CF80" s="41">
        <v>30</v>
      </c>
      <c r="CG80" s="41">
        <v>31</v>
      </c>
      <c r="CH80" s="41">
        <v>32</v>
      </c>
      <c r="CI80" s="41">
        <v>33</v>
      </c>
      <c r="CJ80" s="41">
        <v>34</v>
      </c>
      <c r="CK80" s="42">
        <v>35</v>
      </c>
      <c r="CL80" s="42">
        <v>36</v>
      </c>
      <c r="CM80" s="42">
        <v>37</v>
      </c>
      <c r="CN80" s="42">
        <v>38</v>
      </c>
      <c r="CO80" s="42">
        <v>39</v>
      </c>
      <c r="CP80" s="42">
        <v>40</v>
      </c>
      <c r="CQ80" s="33"/>
    </row>
    <row r="81" spans="43:95" customFormat="1" ht="22.5" customHeight="1" thickBot="1" x14ac:dyDescent="0.35">
      <c r="AY81" s="50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2"/>
    </row>
    <row r="82" spans="43:95" customFormat="1" ht="22.5" customHeight="1" thickTop="1" x14ac:dyDescent="0.3">
      <c r="AY82" s="25"/>
      <c r="AZ82" s="26"/>
      <c r="BA82" s="26"/>
      <c r="BB82" s="26"/>
      <c r="BC82" s="26"/>
      <c r="BD82" s="26"/>
      <c r="BE82" s="85" t="str">
        <f>AT83</f>
        <v>skupina</v>
      </c>
      <c r="BF82" s="85"/>
      <c r="BG82" s="85"/>
      <c r="BH82" s="85"/>
      <c r="BI82" s="85"/>
      <c r="BJ82" s="85"/>
      <c r="BK82" s="27" t="str">
        <f>AT84</f>
        <v>C</v>
      </c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8"/>
    </row>
    <row r="83" spans="43:95" customFormat="1" ht="22.5" customHeight="1" x14ac:dyDescent="0.3">
      <c r="AQ83" t="str">
        <f t="shared" ref="AQ83:AW84" si="9">E20</f>
        <v>kolo</v>
      </c>
      <c r="AR83">
        <f t="shared" si="9"/>
        <v>10</v>
      </c>
      <c r="AS83">
        <f t="shared" si="9"/>
        <v>0</v>
      </c>
      <c r="AT83" t="str">
        <f t="shared" si="9"/>
        <v>skupina</v>
      </c>
      <c r="AU83">
        <f t="shared" si="9"/>
        <v>6</v>
      </c>
      <c r="AV83" t="str">
        <f t="shared" si="9"/>
        <v>:</v>
      </c>
      <c r="AW83">
        <f t="shared" si="9"/>
        <v>11</v>
      </c>
      <c r="AY83" s="29"/>
      <c r="AZ83" s="86" t="str">
        <f>AQ83</f>
        <v>kolo</v>
      </c>
      <c r="BA83" s="86"/>
      <c r="BB83" s="86"/>
      <c r="BC83" s="30">
        <f>AQ84</f>
        <v>4</v>
      </c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87">
        <f>AR83</f>
        <v>10</v>
      </c>
      <c r="BT83" s="87"/>
      <c r="BU83" s="88" t="s">
        <v>8</v>
      </c>
      <c r="BV83" s="88"/>
      <c r="BW83" s="88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2"/>
      <c r="CL83" s="89" t="s">
        <v>9</v>
      </c>
      <c r="CM83" s="89"/>
      <c r="CN83" s="89"/>
      <c r="CO83" s="90" t="str">
        <f>IF(AS84=0,"",AS84)</f>
        <v/>
      </c>
      <c r="CP83" s="90"/>
      <c r="CQ83" s="33"/>
    </row>
    <row r="84" spans="43:95" customFormat="1" ht="22.5" customHeight="1" x14ac:dyDescent="0.3">
      <c r="AQ84">
        <f t="shared" si="9"/>
        <v>4</v>
      </c>
      <c r="AR84" t="str">
        <f t="shared" si="9"/>
        <v>zápas</v>
      </c>
      <c r="AS84">
        <f t="shared" si="9"/>
        <v>0</v>
      </c>
      <c r="AT84" t="str">
        <f t="shared" si="9"/>
        <v>C</v>
      </c>
      <c r="AU84" t="str">
        <f t="shared" ca="1" si="9"/>
        <v>Prok.Velikého</v>
      </c>
      <c r="AV84">
        <f t="shared" si="9"/>
        <v>0</v>
      </c>
      <c r="AW84" t="str">
        <f t="shared" ca="1" si="9"/>
        <v>Velký Osek</v>
      </c>
      <c r="AY84" s="29"/>
      <c r="AZ84" s="30"/>
      <c r="BA84" s="30"/>
      <c r="BB84" s="30"/>
      <c r="BC84" s="30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87"/>
      <c r="BT84" s="87"/>
      <c r="BU84" s="88"/>
      <c r="BV84" s="88"/>
      <c r="BW84" s="88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2"/>
      <c r="CL84" s="89"/>
      <c r="CM84" s="89"/>
      <c r="CN84" s="89"/>
      <c r="CO84" s="90"/>
      <c r="CP84" s="90"/>
      <c r="CQ84" s="33"/>
    </row>
    <row r="85" spans="43:95" customFormat="1" ht="22.5" customHeight="1" x14ac:dyDescent="0.3">
      <c r="AY85" s="29"/>
      <c r="AZ85" s="34"/>
      <c r="BA85" s="34"/>
      <c r="BB85" s="34"/>
      <c r="BC85" s="34"/>
      <c r="BD85" s="80" t="s">
        <v>11</v>
      </c>
      <c r="BE85" s="80"/>
      <c r="BF85" s="35">
        <f>AU83</f>
        <v>6</v>
      </c>
      <c r="BG85" s="36" t="s">
        <v>12</v>
      </c>
      <c r="BH85" s="91" t="str">
        <f ca="1">IF(AU84="","",LOOKUP(BF85,$B$2:$B$51,$C$2:$C$50))</f>
        <v>Prok.Velikého</v>
      </c>
      <c r="BI85" s="91"/>
      <c r="BJ85" s="91"/>
      <c r="BK85" s="91"/>
      <c r="BL85" s="91"/>
      <c r="BM85" s="91"/>
      <c r="BN85" s="91"/>
      <c r="BO85" s="91"/>
      <c r="BP85" s="91"/>
      <c r="BQ85" s="91"/>
      <c r="BR85" s="91"/>
      <c r="BS85" s="91"/>
      <c r="BT85" s="91"/>
      <c r="BU85" s="34"/>
      <c r="BV85" s="34"/>
      <c r="BW85" s="34"/>
      <c r="BX85" s="34"/>
      <c r="BY85" s="34"/>
      <c r="BZ85" s="80" t="s">
        <v>11</v>
      </c>
      <c r="CA85" s="80"/>
      <c r="CB85" s="35">
        <f>AW83</f>
        <v>11</v>
      </c>
      <c r="CC85" s="36" t="s">
        <v>12</v>
      </c>
      <c r="CD85" s="91" t="str">
        <f ca="1">IF(AW84="","",LOOKUP(CB85,$B$2:$B$51,$C$2:$C$50))</f>
        <v>Velký Osek</v>
      </c>
      <c r="CE85" s="91"/>
      <c r="CF85" s="91"/>
      <c r="CG85" s="91"/>
      <c r="CH85" s="91"/>
      <c r="CI85" s="91"/>
      <c r="CJ85" s="91"/>
      <c r="CK85" s="91"/>
      <c r="CL85" s="91"/>
      <c r="CM85" s="91"/>
      <c r="CN85" s="91"/>
      <c r="CO85" s="91"/>
      <c r="CP85" s="91"/>
      <c r="CQ85" s="33"/>
    </row>
    <row r="86" spans="43:95" customFormat="1" ht="22.5" customHeight="1" x14ac:dyDescent="0.3">
      <c r="AY86" s="29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7"/>
      <c r="CL86" s="37"/>
      <c r="CM86" s="37"/>
      <c r="CN86" s="37"/>
      <c r="CO86" s="37"/>
      <c r="CP86" s="37"/>
      <c r="CQ86" s="33"/>
    </row>
    <row r="87" spans="43:95" customFormat="1" ht="22.5" customHeight="1" x14ac:dyDescent="0.3">
      <c r="AY87" s="29"/>
      <c r="AZ87" s="38" t="s">
        <v>14</v>
      </c>
      <c r="BA87" s="39">
        <f>BF85</f>
        <v>6</v>
      </c>
      <c r="BB87" s="40" t="s">
        <v>7</v>
      </c>
      <c r="BC87" s="41">
        <v>1</v>
      </c>
      <c r="BD87" s="41">
        <v>2</v>
      </c>
      <c r="BE87" s="41">
        <v>3</v>
      </c>
      <c r="BF87" s="41">
        <v>4</v>
      </c>
      <c r="BG87" s="41">
        <v>5</v>
      </c>
      <c r="BH87" s="41">
        <v>6</v>
      </c>
      <c r="BI87" s="41">
        <v>7</v>
      </c>
      <c r="BJ87" s="41">
        <v>8</v>
      </c>
      <c r="BK87" s="41">
        <v>9</v>
      </c>
      <c r="BL87" s="41">
        <v>10</v>
      </c>
      <c r="BM87" s="41">
        <v>11</v>
      </c>
      <c r="BN87" s="41">
        <v>12</v>
      </c>
      <c r="BO87" s="41">
        <v>13</v>
      </c>
      <c r="BP87" s="41">
        <v>14</v>
      </c>
      <c r="BQ87" s="41">
        <v>15</v>
      </c>
      <c r="BR87" s="41">
        <v>16</v>
      </c>
      <c r="BS87" s="41">
        <v>17</v>
      </c>
      <c r="BT87" s="41">
        <v>18</v>
      </c>
      <c r="BU87" s="41">
        <v>19</v>
      </c>
      <c r="BV87" s="41">
        <v>20</v>
      </c>
      <c r="BW87" s="41">
        <v>21</v>
      </c>
      <c r="BX87" s="41">
        <v>22</v>
      </c>
      <c r="BY87" s="41">
        <v>23</v>
      </c>
      <c r="BZ87" s="41">
        <v>24</v>
      </c>
      <c r="CA87" s="41">
        <v>25</v>
      </c>
      <c r="CB87" s="41">
        <v>26</v>
      </c>
      <c r="CC87" s="41">
        <v>27</v>
      </c>
      <c r="CD87" s="41">
        <v>28</v>
      </c>
      <c r="CE87" s="41">
        <v>29</v>
      </c>
      <c r="CF87" s="41">
        <v>30</v>
      </c>
      <c r="CG87" s="41">
        <v>31</v>
      </c>
      <c r="CH87" s="41">
        <v>32</v>
      </c>
      <c r="CI87" s="41">
        <v>33</v>
      </c>
      <c r="CJ87" s="41">
        <v>34</v>
      </c>
      <c r="CK87" s="42">
        <v>35</v>
      </c>
      <c r="CL87" s="42">
        <v>36</v>
      </c>
      <c r="CM87" s="42">
        <v>37</v>
      </c>
      <c r="CN87" s="42">
        <v>38</v>
      </c>
      <c r="CO87" s="42">
        <v>39</v>
      </c>
      <c r="CP87" s="42">
        <v>40</v>
      </c>
      <c r="CQ87" s="33"/>
    </row>
    <row r="88" spans="43:95" customFormat="1" ht="22.5" customHeight="1" x14ac:dyDescent="0.3">
      <c r="AY88" s="29"/>
      <c r="AZ88" s="43"/>
      <c r="BA88" s="44"/>
      <c r="BB88" s="59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6"/>
      <c r="CL88" s="46"/>
      <c r="CM88" s="46"/>
      <c r="CN88" s="46"/>
      <c r="CO88" s="46"/>
      <c r="CP88" s="46"/>
      <c r="CQ88" s="33"/>
    </row>
    <row r="89" spans="43:95" customFormat="1" ht="22.5" customHeight="1" x14ac:dyDescent="0.3">
      <c r="AY89" s="29"/>
      <c r="AZ89" s="47" t="s">
        <v>14</v>
      </c>
      <c r="BA89" s="48">
        <f>CB85</f>
        <v>11</v>
      </c>
      <c r="BB89" s="49" t="s">
        <v>7</v>
      </c>
      <c r="BC89" s="41">
        <v>1</v>
      </c>
      <c r="BD89" s="41">
        <v>2</v>
      </c>
      <c r="BE89" s="41">
        <v>3</v>
      </c>
      <c r="BF89" s="41">
        <v>4</v>
      </c>
      <c r="BG89" s="41">
        <v>5</v>
      </c>
      <c r="BH89" s="41">
        <v>6</v>
      </c>
      <c r="BI89" s="41">
        <v>7</v>
      </c>
      <c r="BJ89" s="41">
        <v>8</v>
      </c>
      <c r="BK89" s="41">
        <v>9</v>
      </c>
      <c r="BL89" s="41">
        <v>10</v>
      </c>
      <c r="BM89" s="41">
        <v>11</v>
      </c>
      <c r="BN89" s="41">
        <v>12</v>
      </c>
      <c r="BO89" s="41">
        <v>13</v>
      </c>
      <c r="BP89" s="41">
        <v>14</v>
      </c>
      <c r="BQ89" s="41">
        <v>15</v>
      </c>
      <c r="BR89" s="41">
        <v>16</v>
      </c>
      <c r="BS89" s="41">
        <v>17</v>
      </c>
      <c r="BT89" s="41">
        <v>18</v>
      </c>
      <c r="BU89" s="41">
        <v>19</v>
      </c>
      <c r="BV89" s="41">
        <v>20</v>
      </c>
      <c r="BW89" s="41">
        <v>21</v>
      </c>
      <c r="BX89" s="41">
        <v>22</v>
      </c>
      <c r="BY89" s="41">
        <v>23</v>
      </c>
      <c r="BZ89" s="41">
        <v>24</v>
      </c>
      <c r="CA89" s="41">
        <v>25</v>
      </c>
      <c r="CB89" s="41">
        <v>26</v>
      </c>
      <c r="CC89" s="41">
        <v>27</v>
      </c>
      <c r="CD89" s="41">
        <v>28</v>
      </c>
      <c r="CE89" s="41">
        <v>29</v>
      </c>
      <c r="CF89" s="41">
        <v>30</v>
      </c>
      <c r="CG89" s="41">
        <v>31</v>
      </c>
      <c r="CH89" s="41">
        <v>32</v>
      </c>
      <c r="CI89" s="41">
        <v>33</v>
      </c>
      <c r="CJ89" s="41">
        <v>34</v>
      </c>
      <c r="CK89" s="42">
        <v>35</v>
      </c>
      <c r="CL89" s="42">
        <v>36</v>
      </c>
      <c r="CM89" s="42">
        <v>37</v>
      </c>
      <c r="CN89" s="42">
        <v>38</v>
      </c>
      <c r="CO89" s="42">
        <v>39</v>
      </c>
      <c r="CP89" s="42">
        <v>40</v>
      </c>
      <c r="CQ89" s="33"/>
    </row>
    <row r="90" spans="43:95" customFormat="1" ht="22.5" customHeight="1" thickBot="1" x14ac:dyDescent="0.35">
      <c r="AY90" s="50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2"/>
    </row>
    <row r="91" spans="43:95" customFormat="1" ht="22.5" customHeight="1" thickTop="1" thickBot="1" x14ac:dyDescent="0.35"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  <c r="CO91" s="53"/>
      <c r="CP91" s="53"/>
      <c r="CQ91" s="53"/>
    </row>
    <row r="92" spans="43:95" customFormat="1" ht="22.5" customHeight="1" thickTop="1" x14ac:dyDescent="0.3">
      <c r="AX92" s="4"/>
      <c r="AY92" s="25"/>
      <c r="AZ92" s="26"/>
      <c r="BA92" s="26"/>
      <c r="BB92" s="26"/>
      <c r="BC92" s="26"/>
      <c r="BD92" s="26"/>
      <c r="BE92" s="85" t="str">
        <f>AT93</f>
        <v>skupina</v>
      </c>
      <c r="BF92" s="85"/>
      <c r="BG92" s="85"/>
      <c r="BH92" s="85"/>
      <c r="BI92" s="85"/>
      <c r="BJ92" s="85"/>
      <c r="BK92" s="27" t="str">
        <f>AT94</f>
        <v>D</v>
      </c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8"/>
    </row>
    <row r="93" spans="43:95" customFormat="1" ht="22.5" customHeight="1" x14ac:dyDescent="0.3">
      <c r="AQ93" t="str">
        <f t="shared" ref="AQ93:AW94" si="10">E22</f>
        <v>kolo</v>
      </c>
      <c r="AR93">
        <f t="shared" si="10"/>
        <v>11</v>
      </c>
      <c r="AS93">
        <f t="shared" si="10"/>
        <v>0</v>
      </c>
      <c r="AT93" t="str">
        <f t="shared" si="10"/>
        <v>skupina</v>
      </c>
      <c r="AU93">
        <f t="shared" si="10"/>
        <v>4</v>
      </c>
      <c r="AV93" t="str">
        <f t="shared" si="10"/>
        <v>:</v>
      </c>
      <c r="AW93">
        <f t="shared" si="10"/>
        <v>5</v>
      </c>
      <c r="AY93" s="29"/>
      <c r="AZ93" s="86" t="str">
        <f>AQ93</f>
        <v>kolo</v>
      </c>
      <c r="BA93" s="86"/>
      <c r="BB93" s="86"/>
      <c r="BC93" s="30">
        <f>AQ94</f>
        <v>4</v>
      </c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87">
        <f>AR93</f>
        <v>11</v>
      </c>
      <c r="BT93" s="87"/>
      <c r="BU93" s="88" t="s">
        <v>8</v>
      </c>
      <c r="BV93" s="88"/>
      <c r="BW93" s="88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2"/>
      <c r="CL93" s="89" t="s">
        <v>9</v>
      </c>
      <c r="CM93" s="89"/>
      <c r="CN93" s="89"/>
      <c r="CO93" s="90" t="str">
        <f>IF(AS94=0,"",AS94)</f>
        <v/>
      </c>
      <c r="CP93" s="90"/>
      <c r="CQ93" s="33"/>
    </row>
    <row r="94" spans="43:95" customFormat="1" ht="22.5" customHeight="1" x14ac:dyDescent="0.3">
      <c r="AQ94">
        <f t="shared" si="10"/>
        <v>4</v>
      </c>
      <c r="AR94" t="str">
        <f t="shared" si="10"/>
        <v>zápas</v>
      </c>
      <c r="AS94">
        <f t="shared" si="10"/>
        <v>0</v>
      </c>
      <c r="AT94" t="str">
        <f t="shared" si="10"/>
        <v>D</v>
      </c>
      <c r="AU94" t="str">
        <f t="shared" ca="1" si="10"/>
        <v>Masarykova</v>
      </c>
      <c r="AV94">
        <f t="shared" si="10"/>
        <v>0</v>
      </c>
      <c r="AW94" t="str">
        <f t="shared" ca="1" si="10"/>
        <v>Velim</v>
      </c>
      <c r="AY94" s="29"/>
      <c r="AZ94" s="30"/>
      <c r="BA94" s="30"/>
      <c r="BB94" s="30"/>
      <c r="BC94" s="30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87"/>
      <c r="BT94" s="87"/>
      <c r="BU94" s="88"/>
      <c r="BV94" s="88"/>
      <c r="BW94" s="88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2"/>
      <c r="CL94" s="89"/>
      <c r="CM94" s="89"/>
      <c r="CN94" s="89"/>
      <c r="CO94" s="90"/>
      <c r="CP94" s="90"/>
      <c r="CQ94" s="33"/>
    </row>
    <row r="95" spans="43:95" customFormat="1" ht="22.5" customHeight="1" x14ac:dyDescent="0.3">
      <c r="AY95" s="29"/>
      <c r="AZ95" s="34"/>
      <c r="BA95" s="34"/>
      <c r="BB95" s="34"/>
      <c r="BC95" s="34"/>
      <c r="BD95" s="80" t="s">
        <v>11</v>
      </c>
      <c r="BE95" s="80"/>
      <c r="BF95" s="35">
        <f>AU93</f>
        <v>4</v>
      </c>
      <c r="BG95" s="36" t="s">
        <v>12</v>
      </c>
      <c r="BH95" s="91" t="str">
        <f ca="1">IF(AU94="","",LOOKUP(BF95,$B$2:$B$51,$C$2:$C$50))</f>
        <v>Masarykova</v>
      </c>
      <c r="BI95" s="91"/>
      <c r="BJ95" s="91"/>
      <c r="BK95" s="91"/>
      <c r="BL95" s="91"/>
      <c r="BM95" s="91"/>
      <c r="BN95" s="91"/>
      <c r="BO95" s="91"/>
      <c r="BP95" s="91"/>
      <c r="BQ95" s="91"/>
      <c r="BR95" s="91"/>
      <c r="BS95" s="91"/>
      <c r="BT95" s="91"/>
      <c r="BU95" s="34"/>
      <c r="BV95" s="34"/>
      <c r="BW95" s="34"/>
      <c r="BX95" s="34"/>
      <c r="BY95" s="34"/>
      <c r="BZ95" s="80" t="s">
        <v>11</v>
      </c>
      <c r="CA95" s="80"/>
      <c r="CB95" s="35">
        <f>AW93</f>
        <v>5</v>
      </c>
      <c r="CC95" s="36" t="s">
        <v>12</v>
      </c>
      <c r="CD95" s="91" t="str">
        <f ca="1">IF(AW94="","",LOOKUP(CB95,$B$2:$B$51,$C$2:$C$50))</f>
        <v>Velim</v>
      </c>
      <c r="CE95" s="91"/>
      <c r="CF95" s="91"/>
      <c r="CG95" s="91"/>
      <c r="CH95" s="91"/>
      <c r="CI95" s="91"/>
      <c r="CJ95" s="91"/>
      <c r="CK95" s="91"/>
      <c r="CL95" s="91"/>
      <c r="CM95" s="91"/>
      <c r="CN95" s="91"/>
      <c r="CO95" s="91"/>
      <c r="CP95" s="91"/>
      <c r="CQ95" s="33"/>
    </row>
    <row r="96" spans="43:95" customFormat="1" ht="22.5" customHeight="1" x14ac:dyDescent="0.3">
      <c r="AY96" s="29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7"/>
      <c r="CL96" s="37"/>
      <c r="CM96" s="37"/>
      <c r="CN96" s="37"/>
      <c r="CO96" s="37"/>
      <c r="CP96" s="37"/>
      <c r="CQ96" s="33"/>
    </row>
    <row r="97" spans="43:95" customFormat="1" ht="22.5" customHeight="1" x14ac:dyDescent="0.3">
      <c r="AY97" s="29"/>
      <c r="AZ97" s="38" t="s">
        <v>14</v>
      </c>
      <c r="BA97" s="39">
        <f>BF95</f>
        <v>4</v>
      </c>
      <c r="BB97" s="40" t="s">
        <v>7</v>
      </c>
      <c r="BC97" s="41">
        <v>1</v>
      </c>
      <c r="BD97" s="41">
        <v>2</v>
      </c>
      <c r="BE97" s="41">
        <v>3</v>
      </c>
      <c r="BF97" s="41">
        <v>4</v>
      </c>
      <c r="BG97" s="41">
        <v>5</v>
      </c>
      <c r="BH97" s="41">
        <v>6</v>
      </c>
      <c r="BI97" s="41">
        <v>7</v>
      </c>
      <c r="BJ97" s="41">
        <v>8</v>
      </c>
      <c r="BK97" s="41">
        <v>9</v>
      </c>
      <c r="BL97" s="41">
        <v>10</v>
      </c>
      <c r="BM97" s="41">
        <v>11</v>
      </c>
      <c r="BN97" s="41">
        <v>12</v>
      </c>
      <c r="BO97" s="41">
        <v>13</v>
      </c>
      <c r="BP97" s="41">
        <v>14</v>
      </c>
      <c r="BQ97" s="41">
        <v>15</v>
      </c>
      <c r="BR97" s="41">
        <v>16</v>
      </c>
      <c r="BS97" s="41">
        <v>17</v>
      </c>
      <c r="BT97" s="41">
        <v>18</v>
      </c>
      <c r="BU97" s="41">
        <v>19</v>
      </c>
      <c r="BV97" s="41">
        <v>20</v>
      </c>
      <c r="BW97" s="41">
        <v>21</v>
      </c>
      <c r="BX97" s="41">
        <v>22</v>
      </c>
      <c r="BY97" s="41">
        <v>23</v>
      </c>
      <c r="BZ97" s="41">
        <v>24</v>
      </c>
      <c r="CA97" s="41">
        <v>25</v>
      </c>
      <c r="CB97" s="41">
        <v>26</v>
      </c>
      <c r="CC97" s="41">
        <v>27</v>
      </c>
      <c r="CD97" s="41">
        <v>28</v>
      </c>
      <c r="CE97" s="41">
        <v>29</v>
      </c>
      <c r="CF97" s="41">
        <v>30</v>
      </c>
      <c r="CG97" s="41">
        <v>31</v>
      </c>
      <c r="CH97" s="41">
        <v>32</v>
      </c>
      <c r="CI97" s="41">
        <v>33</v>
      </c>
      <c r="CJ97" s="41">
        <v>34</v>
      </c>
      <c r="CK97" s="42">
        <v>35</v>
      </c>
      <c r="CL97" s="42">
        <v>36</v>
      </c>
      <c r="CM97" s="42">
        <v>37</v>
      </c>
      <c r="CN97" s="42">
        <v>38</v>
      </c>
      <c r="CO97" s="42">
        <v>39</v>
      </c>
      <c r="CP97" s="42">
        <v>40</v>
      </c>
      <c r="CQ97" s="33"/>
    </row>
    <row r="98" spans="43:95" customFormat="1" ht="22.5" customHeight="1" x14ac:dyDescent="0.3">
      <c r="AY98" s="29"/>
      <c r="AZ98" s="43"/>
      <c r="BA98" s="44"/>
      <c r="BB98" s="59"/>
      <c r="BC98" s="45"/>
      <c r="BD98" s="45"/>
      <c r="BE98" s="45"/>
      <c r="BF98" s="45"/>
      <c r="BG98" s="45"/>
      <c r="BH98" s="45"/>
      <c r="BI98" s="45"/>
      <c r="BJ98" s="45"/>
      <c r="BK98" s="45"/>
      <c r="BL98" s="45"/>
      <c r="BM98" s="45"/>
      <c r="BN98" s="45"/>
      <c r="BO98" s="45"/>
      <c r="BP98" s="45"/>
      <c r="BQ98" s="45"/>
      <c r="BR98" s="45"/>
      <c r="BS98" s="45"/>
      <c r="BT98" s="45"/>
      <c r="BU98" s="45"/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5"/>
      <c r="CG98" s="45"/>
      <c r="CH98" s="45"/>
      <c r="CI98" s="45"/>
      <c r="CJ98" s="45"/>
      <c r="CK98" s="46"/>
      <c r="CL98" s="46"/>
      <c r="CM98" s="46"/>
      <c r="CN98" s="46"/>
      <c r="CO98" s="46"/>
      <c r="CP98" s="46"/>
      <c r="CQ98" s="33"/>
    </row>
    <row r="99" spans="43:95" customFormat="1" ht="22.5" customHeight="1" x14ac:dyDescent="0.3">
      <c r="AY99" s="29"/>
      <c r="AZ99" s="47" t="s">
        <v>14</v>
      </c>
      <c r="BA99" s="48">
        <f>CB95</f>
        <v>5</v>
      </c>
      <c r="BB99" s="49" t="s">
        <v>7</v>
      </c>
      <c r="BC99" s="41">
        <v>1</v>
      </c>
      <c r="BD99" s="41">
        <v>2</v>
      </c>
      <c r="BE99" s="41">
        <v>3</v>
      </c>
      <c r="BF99" s="41">
        <v>4</v>
      </c>
      <c r="BG99" s="41">
        <v>5</v>
      </c>
      <c r="BH99" s="41">
        <v>6</v>
      </c>
      <c r="BI99" s="41">
        <v>7</v>
      </c>
      <c r="BJ99" s="41">
        <v>8</v>
      </c>
      <c r="BK99" s="41">
        <v>9</v>
      </c>
      <c r="BL99" s="41">
        <v>10</v>
      </c>
      <c r="BM99" s="41">
        <v>11</v>
      </c>
      <c r="BN99" s="41">
        <v>12</v>
      </c>
      <c r="BO99" s="41">
        <v>13</v>
      </c>
      <c r="BP99" s="41">
        <v>14</v>
      </c>
      <c r="BQ99" s="41">
        <v>15</v>
      </c>
      <c r="BR99" s="41">
        <v>16</v>
      </c>
      <c r="BS99" s="41">
        <v>17</v>
      </c>
      <c r="BT99" s="41">
        <v>18</v>
      </c>
      <c r="BU99" s="41">
        <v>19</v>
      </c>
      <c r="BV99" s="41">
        <v>20</v>
      </c>
      <c r="BW99" s="41">
        <v>21</v>
      </c>
      <c r="BX99" s="41">
        <v>22</v>
      </c>
      <c r="BY99" s="41">
        <v>23</v>
      </c>
      <c r="BZ99" s="41">
        <v>24</v>
      </c>
      <c r="CA99" s="41">
        <v>25</v>
      </c>
      <c r="CB99" s="41">
        <v>26</v>
      </c>
      <c r="CC99" s="41">
        <v>27</v>
      </c>
      <c r="CD99" s="41">
        <v>28</v>
      </c>
      <c r="CE99" s="41">
        <v>29</v>
      </c>
      <c r="CF99" s="41">
        <v>30</v>
      </c>
      <c r="CG99" s="41">
        <v>31</v>
      </c>
      <c r="CH99" s="41">
        <v>32</v>
      </c>
      <c r="CI99" s="41">
        <v>33</v>
      </c>
      <c r="CJ99" s="41">
        <v>34</v>
      </c>
      <c r="CK99" s="42">
        <v>35</v>
      </c>
      <c r="CL99" s="42">
        <v>36</v>
      </c>
      <c r="CM99" s="42">
        <v>37</v>
      </c>
      <c r="CN99" s="42">
        <v>38</v>
      </c>
      <c r="CO99" s="42">
        <v>39</v>
      </c>
      <c r="CP99" s="42">
        <v>40</v>
      </c>
      <c r="CQ99" s="33"/>
    </row>
    <row r="100" spans="43:95" customFormat="1" ht="22.5" customHeight="1" thickBot="1" x14ac:dyDescent="0.35">
      <c r="AY100" s="50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2"/>
    </row>
    <row r="101" spans="43:95" customFormat="1" ht="22.5" customHeight="1" thickTop="1" x14ac:dyDescent="0.3">
      <c r="AY101" s="25"/>
      <c r="AZ101" s="26"/>
      <c r="BA101" s="26"/>
      <c r="BB101" s="26"/>
      <c r="BC101" s="26"/>
      <c r="BD101" s="26"/>
      <c r="BE101" s="85" t="str">
        <f>AT102</f>
        <v>skupina</v>
      </c>
      <c r="BF101" s="85"/>
      <c r="BG101" s="85"/>
      <c r="BH101" s="85"/>
      <c r="BI101" s="85"/>
      <c r="BJ101" s="85"/>
      <c r="BK101" s="27" t="str">
        <f>AT103</f>
        <v>D</v>
      </c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8"/>
    </row>
    <row r="102" spans="43:95" customFormat="1" ht="22.5" customHeight="1" x14ac:dyDescent="0.3">
      <c r="AQ102" t="str">
        <f t="shared" ref="AQ102:AW103" si="11">E24</f>
        <v>kolo</v>
      </c>
      <c r="AR102">
        <f t="shared" si="11"/>
        <v>12</v>
      </c>
      <c r="AS102">
        <f t="shared" si="11"/>
        <v>0</v>
      </c>
      <c r="AT102" t="str">
        <f t="shared" si="11"/>
        <v>skupina</v>
      </c>
      <c r="AU102">
        <f t="shared" si="11"/>
        <v>12</v>
      </c>
      <c r="AV102" t="str">
        <f t="shared" si="11"/>
        <v>:</v>
      </c>
      <c r="AW102">
        <f t="shared" si="11"/>
        <v>13</v>
      </c>
      <c r="AY102" s="29"/>
      <c r="AZ102" s="86" t="str">
        <f>AQ102</f>
        <v>kolo</v>
      </c>
      <c r="BA102" s="86"/>
      <c r="BB102" s="86"/>
      <c r="BC102" s="30">
        <f>AQ103</f>
        <v>4</v>
      </c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87">
        <f>AR102</f>
        <v>12</v>
      </c>
      <c r="BT102" s="87"/>
      <c r="BU102" s="88" t="s">
        <v>8</v>
      </c>
      <c r="BV102" s="88"/>
      <c r="BW102" s="88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2"/>
      <c r="CL102" s="89" t="s">
        <v>9</v>
      </c>
      <c r="CM102" s="89"/>
      <c r="CN102" s="89"/>
      <c r="CO102" s="90" t="str">
        <f>IF(AS103=0,"",AS103)</f>
        <v/>
      </c>
      <c r="CP102" s="90"/>
      <c r="CQ102" s="33"/>
    </row>
    <row r="103" spans="43:95" customFormat="1" ht="22.5" customHeight="1" x14ac:dyDescent="0.3">
      <c r="AQ103">
        <f t="shared" si="11"/>
        <v>4</v>
      </c>
      <c r="AR103" t="str">
        <f t="shared" si="11"/>
        <v>zápas</v>
      </c>
      <c r="AS103">
        <f t="shared" si="11"/>
        <v>0</v>
      </c>
      <c r="AT103" t="str">
        <f t="shared" si="11"/>
        <v>D</v>
      </c>
      <c r="AU103" t="str">
        <f t="shared" ca="1" si="11"/>
        <v>Kouřim</v>
      </c>
      <c r="AV103">
        <f t="shared" si="11"/>
        <v>0</v>
      </c>
      <c r="AW103" t="str">
        <f t="shared" ca="1" si="11"/>
        <v>Býchory</v>
      </c>
      <c r="AY103" s="29"/>
      <c r="AZ103" s="30"/>
      <c r="BA103" s="30"/>
      <c r="BB103" s="30"/>
      <c r="BC103" s="30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87"/>
      <c r="BT103" s="87"/>
      <c r="BU103" s="88"/>
      <c r="BV103" s="88"/>
      <c r="BW103" s="88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2"/>
      <c r="CL103" s="89"/>
      <c r="CM103" s="89"/>
      <c r="CN103" s="89"/>
      <c r="CO103" s="90"/>
      <c r="CP103" s="90"/>
      <c r="CQ103" s="33"/>
    </row>
    <row r="104" spans="43:95" customFormat="1" ht="22.5" customHeight="1" x14ac:dyDescent="0.3">
      <c r="AY104" s="29"/>
      <c r="AZ104" s="34"/>
      <c r="BA104" s="34"/>
      <c r="BB104" s="34"/>
      <c r="BC104" s="34"/>
      <c r="BD104" s="80" t="s">
        <v>11</v>
      </c>
      <c r="BE104" s="80"/>
      <c r="BF104" s="35">
        <f>AU102</f>
        <v>12</v>
      </c>
      <c r="BG104" s="36" t="s">
        <v>12</v>
      </c>
      <c r="BH104" s="91" t="str">
        <f ca="1">IF(AU103="","",LOOKUP(BF104,$B$2:$B$51,$C$2:$C$50))</f>
        <v>Kouřim</v>
      </c>
      <c r="BI104" s="91"/>
      <c r="BJ104" s="91"/>
      <c r="BK104" s="91"/>
      <c r="BL104" s="91"/>
      <c r="BM104" s="91"/>
      <c r="BN104" s="91"/>
      <c r="BO104" s="91"/>
      <c r="BP104" s="91"/>
      <c r="BQ104" s="91"/>
      <c r="BR104" s="91"/>
      <c r="BS104" s="91"/>
      <c r="BT104" s="91"/>
      <c r="BU104" s="34"/>
      <c r="BV104" s="34"/>
      <c r="BW104" s="34"/>
      <c r="BX104" s="34"/>
      <c r="BY104" s="34"/>
      <c r="BZ104" s="80" t="s">
        <v>11</v>
      </c>
      <c r="CA104" s="80"/>
      <c r="CB104" s="35">
        <f>AW102</f>
        <v>13</v>
      </c>
      <c r="CC104" s="36" t="s">
        <v>12</v>
      </c>
      <c r="CD104" s="91" t="str">
        <f ca="1">IF(AW103="","",LOOKUP(CB104,$B$2:$B$51,$C$2:$C$50))</f>
        <v>Býchory</v>
      </c>
      <c r="CE104" s="91"/>
      <c r="CF104" s="91"/>
      <c r="CG104" s="91"/>
      <c r="CH104" s="91"/>
      <c r="CI104" s="91"/>
      <c r="CJ104" s="91"/>
      <c r="CK104" s="91"/>
      <c r="CL104" s="91"/>
      <c r="CM104" s="91"/>
      <c r="CN104" s="91"/>
      <c r="CO104" s="91"/>
      <c r="CP104" s="91"/>
      <c r="CQ104" s="33"/>
    </row>
    <row r="105" spans="43:95" customFormat="1" ht="22.5" customHeight="1" x14ac:dyDescent="0.3">
      <c r="AY105" s="29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7"/>
      <c r="CL105" s="37"/>
      <c r="CM105" s="37"/>
      <c r="CN105" s="37"/>
      <c r="CO105" s="37"/>
      <c r="CP105" s="37"/>
      <c r="CQ105" s="33"/>
    </row>
    <row r="106" spans="43:95" customFormat="1" ht="22.5" customHeight="1" x14ac:dyDescent="0.3">
      <c r="AY106" s="29"/>
      <c r="AZ106" s="38" t="s">
        <v>14</v>
      </c>
      <c r="BA106" s="39">
        <f>BF104</f>
        <v>12</v>
      </c>
      <c r="BB106" s="40" t="s">
        <v>7</v>
      </c>
      <c r="BC106" s="41">
        <v>1</v>
      </c>
      <c r="BD106" s="41">
        <v>2</v>
      </c>
      <c r="BE106" s="41">
        <v>3</v>
      </c>
      <c r="BF106" s="41">
        <v>4</v>
      </c>
      <c r="BG106" s="41">
        <v>5</v>
      </c>
      <c r="BH106" s="41">
        <v>6</v>
      </c>
      <c r="BI106" s="41">
        <v>7</v>
      </c>
      <c r="BJ106" s="41">
        <v>8</v>
      </c>
      <c r="BK106" s="41">
        <v>9</v>
      </c>
      <c r="BL106" s="41">
        <v>10</v>
      </c>
      <c r="BM106" s="41">
        <v>11</v>
      </c>
      <c r="BN106" s="41">
        <v>12</v>
      </c>
      <c r="BO106" s="41">
        <v>13</v>
      </c>
      <c r="BP106" s="41">
        <v>14</v>
      </c>
      <c r="BQ106" s="41">
        <v>15</v>
      </c>
      <c r="BR106" s="41">
        <v>16</v>
      </c>
      <c r="BS106" s="41">
        <v>17</v>
      </c>
      <c r="BT106" s="41">
        <v>18</v>
      </c>
      <c r="BU106" s="41">
        <v>19</v>
      </c>
      <c r="BV106" s="41">
        <v>20</v>
      </c>
      <c r="BW106" s="41">
        <v>21</v>
      </c>
      <c r="BX106" s="41">
        <v>22</v>
      </c>
      <c r="BY106" s="41">
        <v>23</v>
      </c>
      <c r="BZ106" s="41">
        <v>24</v>
      </c>
      <c r="CA106" s="41">
        <v>25</v>
      </c>
      <c r="CB106" s="41">
        <v>26</v>
      </c>
      <c r="CC106" s="41">
        <v>27</v>
      </c>
      <c r="CD106" s="41">
        <v>28</v>
      </c>
      <c r="CE106" s="41">
        <v>29</v>
      </c>
      <c r="CF106" s="41">
        <v>30</v>
      </c>
      <c r="CG106" s="41">
        <v>31</v>
      </c>
      <c r="CH106" s="41">
        <v>32</v>
      </c>
      <c r="CI106" s="41">
        <v>33</v>
      </c>
      <c r="CJ106" s="41">
        <v>34</v>
      </c>
      <c r="CK106" s="42">
        <v>35</v>
      </c>
      <c r="CL106" s="42">
        <v>36</v>
      </c>
      <c r="CM106" s="42">
        <v>37</v>
      </c>
      <c r="CN106" s="42">
        <v>38</v>
      </c>
      <c r="CO106" s="42">
        <v>39</v>
      </c>
      <c r="CP106" s="42">
        <v>40</v>
      </c>
      <c r="CQ106" s="33"/>
    </row>
    <row r="107" spans="43:95" customFormat="1" ht="22.5" customHeight="1" x14ac:dyDescent="0.3">
      <c r="AY107" s="29"/>
      <c r="AZ107" s="43"/>
      <c r="BA107" s="44"/>
      <c r="BB107" s="59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/>
      <c r="CK107" s="46"/>
      <c r="CL107" s="46"/>
      <c r="CM107" s="46"/>
      <c r="CN107" s="46"/>
      <c r="CO107" s="46"/>
      <c r="CP107" s="46"/>
      <c r="CQ107" s="33"/>
    </row>
    <row r="108" spans="43:95" customFormat="1" ht="22.5" customHeight="1" x14ac:dyDescent="0.3">
      <c r="AY108" s="29"/>
      <c r="AZ108" s="47" t="s">
        <v>14</v>
      </c>
      <c r="BA108" s="48">
        <f>CB104</f>
        <v>13</v>
      </c>
      <c r="BB108" s="49" t="s">
        <v>7</v>
      </c>
      <c r="BC108" s="41">
        <v>1</v>
      </c>
      <c r="BD108" s="41">
        <v>2</v>
      </c>
      <c r="BE108" s="41">
        <v>3</v>
      </c>
      <c r="BF108" s="41">
        <v>4</v>
      </c>
      <c r="BG108" s="41">
        <v>5</v>
      </c>
      <c r="BH108" s="41">
        <v>6</v>
      </c>
      <c r="BI108" s="41">
        <v>7</v>
      </c>
      <c r="BJ108" s="41">
        <v>8</v>
      </c>
      <c r="BK108" s="41">
        <v>9</v>
      </c>
      <c r="BL108" s="41">
        <v>10</v>
      </c>
      <c r="BM108" s="41">
        <v>11</v>
      </c>
      <c r="BN108" s="41">
        <v>12</v>
      </c>
      <c r="BO108" s="41">
        <v>13</v>
      </c>
      <c r="BP108" s="41">
        <v>14</v>
      </c>
      <c r="BQ108" s="41">
        <v>15</v>
      </c>
      <c r="BR108" s="41">
        <v>16</v>
      </c>
      <c r="BS108" s="41">
        <v>17</v>
      </c>
      <c r="BT108" s="41">
        <v>18</v>
      </c>
      <c r="BU108" s="41">
        <v>19</v>
      </c>
      <c r="BV108" s="41">
        <v>20</v>
      </c>
      <c r="BW108" s="41">
        <v>21</v>
      </c>
      <c r="BX108" s="41">
        <v>22</v>
      </c>
      <c r="BY108" s="41">
        <v>23</v>
      </c>
      <c r="BZ108" s="41">
        <v>24</v>
      </c>
      <c r="CA108" s="41">
        <v>25</v>
      </c>
      <c r="CB108" s="41">
        <v>26</v>
      </c>
      <c r="CC108" s="41">
        <v>27</v>
      </c>
      <c r="CD108" s="41">
        <v>28</v>
      </c>
      <c r="CE108" s="41">
        <v>29</v>
      </c>
      <c r="CF108" s="41">
        <v>30</v>
      </c>
      <c r="CG108" s="41">
        <v>31</v>
      </c>
      <c r="CH108" s="41">
        <v>32</v>
      </c>
      <c r="CI108" s="41">
        <v>33</v>
      </c>
      <c r="CJ108" s="41">
        <v>34</v>
      </c>
      <c r="CK108" s="42">
        <v>35</v>
      </c>
      <c r="CL108" s="42">
        <v>36</v>
      </c>
      <c r="CM108" s="42">
        <v>37</v>
      </c>
      <c r="CN108" s="42">
        <v>38</v>
      </c>
      <c r="CO108" s="42">
        <v>39</v>
      </c>
      <c r="CP108" s="42">
        <v>40</v>
      </c>
      <c r="CQ108" s="33"/>
    </row>
    <row r="109" spans="43:95" customFormat="1" ht="22.5" customHeight="1" thickBot="1" x14ac:dyDescent="0.35">
      <c r="AY109" s="50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  <c r="CB109" s="51"/>
      <c r="CC109" s="51"/>
      <c r="CD109" s="51"/>
      <c r="CE109" s="51"/>
      <c r="CF109" s="51"/>
      <c r="CG109" s="51"/>
      <c r="CH109" s="51"/>
      <c r="CI109" s="51"/>
      <c r="CJ109" s="51"/>
      <c r="CK109" s="51"/>
      <c r="CL109" s="51"/>
      <c r="CM109" s="51"/>
      <c r="CN109" s="51"/>
      <c r="CO109" s="51"/>
      <c r="CP109" s="51"/>
      <c r="CQ109" s="52"/>
    </row>
    <row r="110" spans="43:95" customFormat="1" ht="22.5" customHeight="1" thickTop="1" x14ac:dyDescent="0.3">
      <c r="AY110" s="25"/>
      <c r="AZ110" s="26"/>
      <c r="BA110" s="26"/>
      <c r="BB110" s="26"/>
      <c r="BC110" s="26"/>
      <c r="BD110" s="26"/>
      <c r="BE110" s="85" t="str">
        <f>AT111</f>
        <v>skupina</v>
      </c>
      <c r="BF110" s="85"/>
      <c r="BG110" s="85"/>
      <c r="BH110" s="85"/>
      <c r="BI110" s="85"/>
      <c r="BJ110" s="85"/>
      <c r="BK110" s="27" t="str">
        <f>AT112</f>
        <v>A</v>
      </c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8"/>
    </row>
    <row r="111" spans="43:95" customFormat="1" ht="22.5" customHeight="1" x14ac:dyDescent="0.3">
      <c r="AQ111" t="str">
        <f t="shared" ref="AQ111:AW112" si="12">E26</f>
        <v>kolo</v>
      </c>
      <c r="AR111">
        <f t="shared" si="12"/>
        <v>13</v>
      </c>
      <c r="AS111">
        <f t="shared" si="12"/>
        <v>0</v>
      </c>
      <c r="AT111" t="str">
        <f t="shared" si="12"/>
        <v>skupina</v>
      </c>
      <c r="AU111">
        <f t="shared" si="12"/>
        <v>1</v>
      </c>
      <c r="AV111" t="str">
        <f t="shared" si="12"/>
        <v>:</v>
      </c>
      <c r="AW111">
        <f t="shared" si="12"/>
        <v>8</v>
      </c>
      <c r="AY111" s="29"/>
      <c r="AZ111" s="86" t="str">
        <f>AQ111</f>
        <v>kolo</v>
      </c>
      <c r="BA111" s="86"/>
      <c r="BB111" s="86"/>
      <c r="BC111" s="30">
        <f>AQ112</f>
        <v>5</v>
      </c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87">
        <f>AR111</f>
        <v>13</v>
      </c>
      <c r="BT111" s="87"/>
      <c r="BU111" s="88" t="s">
        <v>8</v>
      </c>
      <c r="BV111" s="88"/>
      <c r="BW111" s="88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2"/>
      <c r="CL111" s="89" t="s">
        <v>9</v>
      </c>
      <c r="CM111" s="89"/>
      <c r="CN111" s="89"/>
      <c r="CO111" s="90" t="str">
        <f>IF(AS112=0,"",AS112)</f>
        <v/>
      </c>
      <c r="CP111" s="90"/>
      <c r="CQ111" s="33"/>
    </row>
    <row r="112" spans="43:95" customFormat="1" ht="22.5" customHeight="1" x14ac:dyDescent="0.3">
      <c r="AQ112">
        <f t="shared" si="12"/>
        <v>5</v>
      </c>
      <c r="AR112" t="str">
        <f t="shared" si="12"/>
        <v>zápas</v>
      </c>
      <c r="AS112">
        <f t="shared" si="12"/>
        <v>0</v>
      </c>
      <c r="AT112" t="str">
        <f t="shared" si="12"/>
        <v>A</v>
      </c>
      <c r="AU112" t="str">
        <f t="shared" ca="1" si="12"/>
        <v>Kmochova</v>
      </c>
      <c r="AV112">
        <f t="shared" si="12"/>
        <v>0</v>
      </c>
      <c r="AW112" t="str">
        <f t="shared" ca="1" si="12"/>
        <v>Mnichovická</v>
      </c>
      <c r="AY112" s="29"/>
      <c r="AZ112" s="30"/>
      <c r="BA112" s="30"/>
      <c r="BB112" s="30"/>
      <c r="BC112" s="30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87"/>
      <c r="BT112" s="87"/>
      <c r="BU112" s="88"/>
      <c r="BV112" s="88"/>
      <c r="BW112" s="88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2"/>
      <c r="CL112" s="89"/>
      <c r="CM112" s="89"/>
      <c r="CN112" s="89"/>
      <c r="CO112" s="90"/>
      <c r="CP112" s="90"/>
      <c r="CQ112" s="33"/>
    </row>
    <row r="113" spans="43:95" customFormat="1" ht="22.5" customHeight="1" x14ac:dyDescent="0.3">
      <c r="AY113" s="29"/>
      <c r="AZ113" s="34"/>
      <c r="BA113" s="34"/>
      <c r="BB113" s="34"/>
      <c r="BC113" s="34"/>
      <c r="BD113" s="80" t="s">
        <v>11</v>
      </c>
      <c r="BE113" s="80"/>
      <c r="BF113" s="35">
        <f>AU111</f>
        <v>1</v>
      </c>
      <c r="BG113" s="36" t="s">
        <v>12</v>
      </c>
      <c r="BH113" s="91" t="str">
        <f ca="1">IF(AU112="","",LOOKUP(BF113,$B$2:$B$51,$C$2:$C$50))</f>
        <v>Kmochova</v>
      </c>
      <c r="BI113" s="91"/>
      <c r="BJ113" s="91"/>
      <c r="BK113" s="91"/>
      <c r="BL113" s="91"/>
      <c r="BM113" s="91"/>
      <c r="BN113" s="91"/>
      <c r="BO113" s="91"/>
      <c r="BP113" s="91"/>
      <c r="BQ113" s="91"/>
      <c r="BR113" s="91"/>
      <c r="BS113" s="91"/>
      <c r="BT113" s="91"/>
      <c r="BU113" s="34"/>
      <c r="BV113" s="34"/>
      <c r="BW113" s="34"/>
      <c r="BX113" s="34"/>
      <c r="BY113" s="34"/>
      <c r="BZ113" s="80" t="s">
        <v>11</v>
      </c>
      <c r="CA113" s="80"/>
      <c r="CB113" s="35">
        <f>AW111</f>
        <v>8</v>
      </c>
      <c r="CC113" s="36" t="s">
        <v>12</v>
      </c>
      <c r="CD113" s="91" t="str">
        <f ca="1">IF(AW112="","",LOOKUP(CB113,$B$2:$B$51,$C$2:$C$50))</f>
        <v>Mnichovická</v>
      </c>
      <c r="CE113" s="91"/>
      <c r="CF113" s="91"/>
      <c r="CG113" s="91"/>
      <c r="CH113" s="91"/>
      <c r="CI113" s="91"/>
      <c r="CJ113" s="91"/>
      <c r="CK113" s="91"/>
      <c r="CL113" s="91"/>
      <c r="CM113" s="91"/>
      <c r="CN113" s="91"/>
      <c r="CO113" s="91"/>
      <c r="CP113" s="91"/>
      <c r="CQ113" s="33"/>
    </row>
    <row r="114" spans="43:95" customFormat="1" ht="22.5" customHeight="1" x14ac:dyDescent="0.3">
      <c r="AY114" s="29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7"/>
      <c r="CL114" s="37"/>
      <c r="CM114" s="37"/>
      <c r="CN114" s="37"/>
      <c r="CO114" s="37"/>
      <c r="CP114" s="37"/>
      <c r="CQ114" s="33"/>
    </row>
    <row r="115" spans="43:95" customFormat="1" ht="22.5" customHeight="1" x14ac:dyDescent="0.3">
      <c r="AY115" s="29"/>
      <c r="AZ115" s="38" t="s">
        <v>14</v>
      </c>
      <c r="BA115" s="39">
        <f>BF113</f>
        <v>1</v>
      </c>
      <c r="BB115" s="40" t="s">
        <v>7</v>
      </c>
      <c r="BC115" s="41">
        <v>1</v>
      </c>
      <c r="BD115" s="41">
        <v>2</v>
      </c>
      <c r="BE115" s="41">
        <v>3</v>
      </c>
      <c r="BF115" s="41">
        <v>4</v>
      </c>
      <c r="BG115" s="41">
        <v>5</v>
      </c>
      <c r="BH115" s="41">
        <v>6</v>
      </c>
      <c r="BI115" s="41">
        <v>7</v>
      </c>
      <c r="BJ115" s="41">
        <v>8</v>
      </c>
      <c r="BK115" s="41">
        <v>9</v>
      </c>
      <c r="BL115" s="41">
        <v>10</v>
      </c>
      <c r="BM115" s="41">
        <v>11</v>
      </c>
      <c r="BN115" s="41">
        <v>12</v>
      </c>
      <c r="BO115" s="41">
        <v>13</v>
      </c>
      <c r="BP115" s="41">
        <v>14</v>
      </c>
      <c r="BQ115" s="41">
        <v>15</v>
      </c>
      <c r="BR115" s="41">
        <v>16</v>
      </c>
      <c r="BS115" s="41">
        <v>17</v>
      </c>
      <c r="BT115" s="41">
        <v>18</v>
      </c>
      <c r="BU115" s="41">
        <v>19</v>
      </c>
      <c r="BV115" s="41">
        <v>20</v>
      </c>
      <c r="BW115" s="41">
        <v>21</v>
      </c>
      <c r="BX115" s="41">
        <v>22</v>
      </c>
      <c r="BY115" s="41">
        <v>23</v>
      </c>
      <c r="BZ115" s="41">
        <v>24</v>
      </c>
      <c r="CA115" s="41">
        <v>25</v>
      </c>
      <c r="CB115" s="41">
        <v>26</v>
      </c>
      <c r="CC115" s="41">
        <v>27</v>
      </c>
      <c r="CD115" s="41">
        <v>28</v>
      </c>
      <c r="CE115" s="41">
        <v>29</v>
      </c>
      <c r="CF115" s="41">
        <v>30</v>
      </c>
      <c r="CG115" s="41">
        <v>31</v>
      </c>
      <c r="CH115" s="41">
        <v>32</v>
      </c>
      <c r="CI115" s="41">
        <v>33</v>
      </c>
      <c r="CJ115" s="41">
        <v>34</v>
      </c>
      <c r="CK115" s="42">
        <v>35</v>
      </c>
      <c r="CL115" s="42">
        <v>36</v>
      </c>
      <c r="CM115" s="42">
        <v>37</v>
      </c>
      <c r="CN115" s="42">
        <v>38</v>
      </c>
      <c r="CO115" s="42">
        <v>39</v>
      </c>
      <c r="CP115" s="42">
        <v>40</v>
      </c>
      <c r="CQ115" s="33"/>
    </row>
    <row r="116" spans="43:95" customFormat="1" ht="22.5" customHeight="1" x14ac:dyDescent="0.3">
      <c r="AY116" s="29"/>
      <c r="AZ116" s="43"/>
      <c r="BA116" s="44"/>
      <c r="BB116" s="59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6"/>
      <c r="CL116" s="46"/>
      <c r="CM116" s="46"/>
      <c r="CN116" s="46"/>
      <c r="CO116" s="46"/>
      <c r="CP116" s="46"/>
      <c r="CQ116" s="33"/>
    </row>
    <row r="117" spans="43:95" customFormat="1" ht="22.5" customHeight="1" x14ac:dyDescent="0.3">
      <c r="AY117" s="29"/>
      <c r="AZ117" s="47" t="s">
        <v>14</v>
      </c>
      <c r="BA117" s="48">
        <f>CB113</f>
        <v>8</v>
      </c>
      <c r="BB117" s="49" t="s">
        <v>7</v>
      </c>
      <c r="BC117" s="41">
        <v>1</v>
      </c>
      <c r="BD117" s="41">
        <v>2</v>
      </c>
      <c r="BE117" s="41">
        <v>3</v>
      </c>
      <c r="BF117" s="41">
        <v>4</v>
      </c>
      <c r="BG117" s="41">
        <v>5</v>
      </c>
      <c r="BH117" s="41">
        <v>6</v>
      </c>
      <c r="BI117" s="41">
        <v>7</v>
      </c>
      <c r="BJ117" s="41">
        <v>8</v>
      </c>
      <c r="BK117" s="41">
        <v>9</v>
      </c>
      <c r="BL117" s="41">
        <v>10</v>
      </c>
      <c r="BM117" s="41">
        <v>11</v>
      </c>
      <c r="BN117" s="41">
        <v>12</v>
      </c>
      <c r="BO117" s="41">
        <v>13</v>
      </c>
      <c r="BP117" s="41">
        <v>14</v>
      </c>
      <c r="BQ117" s="41">
        <v>15</v>
      </c>
      <c r="BR117" s="41">
        <v>16</v>
      </c>
      <c r="BS117" s="41">
        <v>17</v>
      </c>
      <c r="BT117" s="41">
        <v>18</v>
      </c>
      <c r="BU117" s="41">
        <v>19</v>
      </c>
      <c r="BV117" s="41">
        <v>20</v>
      </c>
      <c r="BW117" s="41">
        <v>21</v>
      </c>
      <c r="BX117" s="41">
        <v>22</v>
      </c>
      <c r="BY117" s="41">
        <v>23</v>
      </c>
      <c r="BZ117" s="41">
        <v>24</v>
      </c>
      <c r="CA117" s="41">
        <v>25</v>
      </c>
      <c r="CB117" s="41">
        <v>26</v>
      </c>
      <c r="CC117" s="41">
        <v>27</v>
      </c>
      <c r="CD117" s="41">
        <v>28</v>
      </c>
      <c r="CE117" s="41">
        <v>29</v>
      </c>
      <c r="CF117" s="41">
        <v>30</v>
      </c>
      <c r="CG117" s="41">
        <v>31</v>
      </c>
      <c r="CH117" s="41">
        <v>32</v>
      </c>
      <c r="CI117" s="41">
        <v>33</v>
      </c>
      <c r="CJ117" s="41">
        <v>34</v>
      </c>
      <c r="CK117" s="42">
        <v>35</v>
      </c>
      <c r="CL117" s="42">
        <v>36</v>
      </c>
      <c r="CM117" s="42">
        <v>37</v>
      </c>
      <c r="CN117" s="42">
        <v>38</v>
      </c>
      <c r="CO117" s="42">
        <v>39</v>
      </c>
      <c r="CP117" s="42">
        <v>40</v>
      </c>
      <c r="CQ117" s="33"/>
    </row>
    <row r="118" spans="43:95" customFormat="1" ht="22.5" customHeight="1" thickBot="1" x14ac:dyDescent="0.35">
      <c r="AY118" s="50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1"/>
      <c r="CK118" s="51"/>
      <c r="CL118" s="51"/>
      <c r="CM118" s="51"/>
      <c r="CN118" s="51"/>
      <c r="CO118" s="51"/>
      <c r="CP118" s="51"/>
      <c r="CQ118" s="52"/>
    </row>
    <row r="119" spans="43:95" customFormat="1" ht="22.5" customHeight="1" thickTop="1" x14ac:dyDescent="0.3">
      <c r="AY119" s="25"/>
      <c r="AZ119" s="26"/>
      <c r="BA119" s="26"/>
      <c r="BB119" s="26"/>
      <c r="BC119" s="26"/>
      <c r="BD119" s="26"/>
      <c r="BE119" s="85" t="str">
        <f>AT120</f>
        <v>skupina</v>
      </c>
      <c r="BF119" s="85"/>
      <c r="BG119" s="85"/>
      <c r="BH119" s="85"/>
      <c r="BI119" s="85"/>
      <c r="BJ119" s="85"/>
      <c r="BK119" s="27" t="str">
        <f>AT121</f>
        <v>B</v>
      </c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8"/>
    </row>
    <row r="120" spans="43:95" customFormat="1" ht="22.5" customHeight="1" x14ac:dyDescent="0.3">
      <c r="AQ120" t="str">
        <f t="shared" ref="AQ120:AW121" si="13">E28</f>
        <v>kolo</v>
      </c>
      <c r="AR120">
        <f t="shared" si="13"/>
        <v>14</v>
      </c>
      <c r="AS120">
        <f t="shared" si="13"/>
        <v>0</v>
      </c>
      <c r="AT120" t="str">
        <f t="shared" si="13"/>
        <v>skupina</v>
      </c>
      <c r="AU120">
        <f t="shared" si="13"/>
        <v>2</v>
      </c>
      <c r="AV120" t="str">
        <f t="shared" si="13"/>
        <v>:</v>
      </c>
      <c r="AW120">
        <f t="shared" si="13"/>
        <v>7</v>
      </c>
      <c r="AY120" s="29"/>
      <c r="AZ120" s="86" t="str">
        <f>AQ120</f>
        <v>kolo</v>
      </c>
      <c r="BA120" s="86"/>
      <c r="BB120" s="86"/>
      <c r="BC120" s="30">
        <f>AQ121</f>
        <v>5</v>
      </c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87">
        <f>AR120</f>
        <v>14</v>
      </c>
      <c r="BT120" s="87"/>
      <c r="BU120" s="88" t="s">
        <v>8</v>
      </c>
      <c r="BV120" s="88"/>
      <c r="BW120" s="88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2"/>
      <c r="CL120" s="89" t="s">
        <v>9</v>
      </c>
      <c r="CM120" s="89"/>
      <c r="CN120" s="89"/>
      <c r="CO120" s="90" t="str">
        <f>IF(AS121=0,"",AS121)</f>
        <v/>
      </c>
      <c r="CP120" s="90"/>
      <c r="CQ120" s="33"/>
    </row>
    <row r="121" spans="43:95" customFormat="1" ht="22.5" customHeight="1" x14ac:dyDescent="0.3">
      <c r="AQ121">
        <f t="shared" si="13"/>
        <v>5</v>
      </c>
      <c r="AR121" t="str">
        <f t="shared" si="13"/>
        <v>zápas</v>
      </c>
      <c r="AS121">
        <f t="shared" si="13"/>
        <v>0</v>
      </c>
      <c r="AT121" t="str">
        <f t="shared" si="13"/>
        <v>B</v>
      </c>
      <c r="AU121" t="str">
        <f t="shared" ca="1" si="13"/>
        <v>Pečky</v>
      </c>
      <c r="AV121">
        <f t="shared" si="13"/>
        <v>0</v>
      </c>
      <c r="AW121" t="str">
        <f t="shared" ca="1" si="13"/>
        <v>Gymnázium</v>
      </c>
      <c r="AY121" s="29"/>
      <c r="AZ121" s="30"/>
      <c r="BA121" s="30"/>
      <c r="BB121" s="30"/>
      <c r="BC121" s="30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87"/>
      <c r="BT121" s="87"/>
      <c r="BU121" s="88"/>
      <c r="BV121" s="88"/>
      <c r="BW121" s="88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2"/>
      <c r="CL121" s="89"/>
      <c r="CM121" s="89"/>
      <c r="CN121" s="89"/>
      <c r="CO121" s="90"/>
      <c r="CP121" s="90"/>
      <c r="CQ121" s="33"/>
    </row>
    <row r="122" spans="43:95" customFormat="1" ht="22.5" customHeight="1" x14ac:dyDescent="0.3">
      <c r="AY122" s="29"/>
      <c r="AZ122" s="34"/>
      <c r="BA122" s="34"/>
      <c r="BB122" s="34"/>
      <c r="BC122" s="34"/>
      <c r="BD122" s="80" t="s">
        <v>11</v>
      </c>
      <c r="BE122" s="80"/>
      <c r="BF122" s="35">
        <f>AU120</f>
        <v>2</v>
      </c>
      <c r="BG122" s="36" t="s">
        <v>12</v>
      </c>
      <c r="BH122" s="91" t="str">
        <f ca="1">IF(AU121="","",LOOKUP(BF122,$B$2:$B$51,$C$2:$C$50))</f>
        <v>Pečky</v>
      </c>
      <c r="BI122" s="91"/>
      <c r="BJ122" s="91"/>
      <c r="BK122" s="91"/>
      <c r="BL122" s="91"/>
      <c r="BM122" s="91"/>
      <c r="BN122" s="91"/>
      <c r="BO122" s="91"/>
      <c r="BP122" s="91"/>
      <c r="BQ122" s="91"/>
      <c r="BR122" s="91"/>
      <c r="BS122" s="91"/>
      <c r="BT122" s="91"/>
      <c r="BU122" s="34"/>
      <c r="BV122" s="34"/>
      <c r="BW122" s="34"/>
      <c r="BX122" s="34"/>
      <c r="BY122" s="34"/>
      <c r="BZ122" s="80" t="s">
        <v>11</v>
      </c>
      <c r="CA122" s="80"/>
      <c r="CB122" s="35">
        <f>AW120</f>
        <v>7</v>
      </c>
      <c r="CC122" s="36" t="s">
        <v>12</v>
      </c>
      <c r="CD122" s="91" t="str">
        <f ca="1">IF(AW121="","",LOOKUP(CB122,$B$2:$B$51,$C$2:$C$50))</f>
        <v>Gymnázium</v>
      </c>
      <c r="CE122" s="91"/>
      <c r="CF122" s="91"/>
      <c r="CG122" s="91"/>
      <c r="CH122" s="91"/>
      <c r="CI122" s="91"/>
      <c r="CJ122" s="91"/>
      <c r="CK122" s="91"/>
      <c r="CL122" s="91"/>
      <c r="CM122" s="91"/>
      <c r="CN122" s="91"/>
      <c r="CO122" s="91"/>
      <c r="CP122" s="91"/>
      <c r="CQ122" s="33"/>
    </row>
    <row r="123" spans="43:95" customFormat="1" ht="22.5" customHeight="1" x14ac:dyDescent="0.3">
      <c r="AY123" s="29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7"/>
      <c r="CL123" s="37"/>
      <c r="CM123" s="37"/>
      <c r="CN123" s="37"/>
      <c r="CO123" s="37"/>
      <c r="CP123" s="37"/>
      <c r="CQ123" s="33"/>
    </row>
    <row r="124" spans="43:95" customFormat="1" ht="22.5" customHeight="1" x14ac:dyDescent="0.3">
      <c r="AY124" s="29"/>
      <c r="AZ124" s="38" t="s">
        <v>14</v>
      </c>
      <c r="BA124" s="39">
        <f>BF122</f>
        <v>2</v>
      </c>
      <c r="BB124" s="40" t="s">
        <v>7</v>
      </c>
      <c r="BC124" s="41">
        <v>1</v>
      </c>
      <c r="BD124" s="41">
        <v>2</v>
      </c>
      <c r="BE124" s="41">
        <v>3</v>
      </c>
      <c r="BF124" s="41">
        <v>4</v>
      </c>
      <c r="BG124" s="41">
        <v>5</v>
      </c>
      <c r="BH124" s="41">
        <v>6</v>
      </c>
      <c r="BI124" s="41">
        <v>7</v>
      </c>
      <c r="BJ124" s="41">
        <v>8</v>
      </c>
      <c r="BK124" s="41">
        <v>9</v>
      </c>
      <c r="BL124" s="41">
        <v>10</v>
      </c>
      <c r="BM124" s="41">
        <v>11</v>
      </c>
      <c r="BN124" s="41">
        <v>12</v>
      </c>
      <c r="BO124" s="41">
        <v>13</v>
      </c>
      <c r="BP124" s="41">
        <v>14</v>
      </c>
      <c r="BQ124" s="41">
        <v>15</v>
      </c>
      <c r="BR124" s="41">
        <v>16</v>
      </c>
      <c r="BS124" s="41">
        <v>17</v>
      </c>
      <c r="BT124" s="41">
        <v>18</v>
      </c>
      <c r="BU124" s="41">
        <v>19</v>
      </c>
      <c r="BV124" s="41">
        <v>20</v>
      </c>
      <c r="BW124" s="41">
        <v>21</v>
      </c>
      <c r="BX124" s="41">
        <v>22</v>
      </c>
      <c r="BY124" s="41">
        <v>23</v>
      </c>
      <c r="BZ124" s="41">
        <v>24</v>
      </c>
      <c r="CA124" s="41">
        <v>25</v>
      </c>
      <c r="CB124" s="41">
        <v>26</v>
      </c>
      <c r="CC124" s="41">
        <v>27</v>
      </c>
      <c r="CD124" s="41">
        <v>28</v>
      </c>
      <c r="CE124" s="41">
        <v>29</v>
      </c>
      <c r="CF124" s="41">
        <v>30</v>
      </c>
      <c r="CG124" s="41">
        <v>31</v>
      </c>
      <c r="CH124" s="41">
        <v>32</v>
      </c>
      <c r="CI124" s="41">
        <v>33</v>
      </c>
      <c r="CJ124" s="41">
        <v>34</v>
      </c>
      <c r="CK124" s="42">
        <v>35</v>
      </c>
      <c r="CL124" s="42">
        <v>36</v>
      </c>
      <c r="CM124" s="42">
        <v>37</v>
      </c>
      <c r="CN124" s="42">
        <v>38</v>
      </c>
      <c r="CO124" s="42">
        <v>39</v>
      </c>
      <c r="CP124" s="42">
        <v>40</v>
      </c>
      <c r="CQ124" s="33"/>
    </row>
    <row r="125" spans="43:95" customFormat="1" ht="22.5" customHeight="1" x14ac:dyDescent="0.3">
      <c r="AY125" s="29"/>
      <c r="AZ125" s="43"/>
      <c r="BA125" s="44"/>
      <c r="BB125" s="59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6"/>
      <c r="CL125" s="46"/>
      <c r="CM125" s="46"/>
      <c r="CN125" s="46"/>
      <c r="CO125" s="46"/>
      <c r="CP125" s="46"/>
      <c r="CQ125" s="33"/>
    </row>
    <row r="126" spans="43:95" customFormat="1" ht="22.5" customHeight="1" x14ac:dyDescent="0.3">
      <c r="AY126" s="29"/>
      <c r="AZ126" s="47" t="s">
        <v>14</v>
      </c>
      <c r="BA126" s="48">
        <f>CB122</f>
        <v>7</v>
      </c>
      <c r="BB126" s="49" t="s">
        <v>7</v>
      </c>
      <c r="BC126" s="41">
        <v>1</v>
      </c>
      <c r="BD126" s="41">
        <v>2</v>
      </c>
      <c r="BE126" s="41">
        <v>3</v>
      </c>
      <c r="BF126" s="41">
        <v>4</v>
      </c>
      <c r="BG126" s="41">
        <v>5</v>
      </c>
      <c r="BH126" s="41">
        <v>6</v>
      </c>
      <c r="BI126" s="41">
        <v>7</v>
      </c>
      <c r="BJ126" s="41">
        <v>8</v>
      </c>
      <c r="BK126" s="41">
        <v>9</v>
      </c>
      <c r="BL126" s="41">
        <v>10</v>
      </c>
      <c r="BM126" s="41">
        <v>11</v>
      </c>
      <c r="BN126" s="41">
        <v>12</v>
      </c>
      <c r="BO126" s="41">
        <v>13</v>
      </c>
      <c r="BP126" s="41">
        <v>14</v>
      </c>
      <c r="BQ126" s="41">
        <v>15</v>
      </c>
      <c r="BR126" s="41">
        <v>16</v>
      </c>
      <c r="BS126" s="41">
        <v>17</v>
      </c>
      <c r="BT126" s="41">
        <v>18</v>
      </c>
      <c r="BU126" s="41">
        <v>19</v>
      </c>
      <c r="BV126" s="41">
        <v>20</v>
      </c>
      <c r="BW126" s="41">
        <v>21</v>
      </c>
      <c r="BX126" s="41">
        <v>22</v>
      </c>
      <c r="BY126" s="41">
        <v>23</v>
      </c>
      <c r="BZ126" s="41">
        <v>24</v>
      </c>
      <c r="CA126" s="41">
        <v>25</v>
      </c>
      <c r="CB126" s="41">
        <v>26</v>
      </c>
      <c r="CC126" s="41">
        <v>27</v>
      </c>
      <c r="CD126" s="41">
        <v>28</v>
      </c>
      <c r="CE126" s="41">
        <v>29</v>
      </c>
      <c r="CF126" s="41">
        <v>30</v>
      </c>
      <c r="CG126" s="41">
        <v>31</v>
      </c>
      <c r="CH126" s="41">
        <v>32</v>
      </c>
      <c r="CI126" s="41">
        <v>33</v>
      </c>
      <c r="CJ126" s="41">
        <v>34</v>
      </c>
      <c r="CK126" s="42">
        <v>35</v>
      </c>
      <c r="CL126" s="42">
        <v>36</v>
      </c>
      <c r="CM126" s="42">
        <v>37</v>
      </c>
      <c r="CN126" s="42">
        <v>38</v>
      </c>
      <c r="CO126" s="42">
        <v>39</v>
      </c>
      <c r="CP126" s="42">
        <v>40</v>
      </c>
      <c r="CQ126" s="33"/>
    </row>
    <row r="127" spans="43:95" customFormat="1" ht="22.5" customHeight="1" thickBot="1" x14ac:dyDescent="0.35">
      <c r="AY127" s="50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1"/>
      <c r="CK127" s="51"/>
      <c r="CL127" s="51"/>
      <c r="CM127" s="51"/>
      <c r="CN127" s="51"/>
      <c r="CO127" s="51"/>
      <c r="CP127" s="51"/>
      <c r="CQ127" s="52"/>
    </row>
    <row r="128" spans="43:95" customFormat="1" ht="22.5" customHeight="1" thickTop="1" x14ac:dyDescent="0.3">
      <c r="AY128" s="25"/>
      <c r="AZ128" s="26"/>
      <c r="BA128" s="26"/>
      <c r="BB128" s="26"/>
      <c r="BC128" s="26"/>
      <c r="BD128" s="26"/>
      <c r="BE128" s="85" t="str">
        <f>AT129</f>
        <v>skupina</v>
      </c>
      <c r="BF128" s="85"/>
      <c r="BG128" s="85"/>
      <c r="BH128" s="85"/>
      <c r="BI128" s="85"/>
      <c r="BJ128" s="85"/>
      <c r="BK128" s="27" t="str">
        <f>AT130</f>
        <v>C</v>
      </c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8"/>
    </row>
    <row r="129" spans="43:95" customFormat="1" ht="22.5" customHeight="1" x14ac:dyDescent="0.3">
      <c r="AQ129" t="str">
        <f t="shared" ref="AQ129:AW130" si="14">E30</f>
        <v>kolo</v>
      </c>
      <c r="AR129">
        <f t="shared" si="14"/>
        <v>15</v>
      </c>
      <c r="AS129">
        <f t="shared" si="14"/>
        <v>0</v>
      </c>
      <c r="AT129" t="str">
        <f t="shared" si="14"/>
        <v>skupina</v>
      </c>
      <c r="AU129">
        <f t="shared" si="14"/>
        <v>3</v>
      </c>
      <c r="AV129" t="str">
        <f t="shared" si="14"/>
        <v>:</v>
      </c>
      <c r="AW129">
        <f t="shared" si="14"/>
        <v>6</v>
      </c>
      <c r="AY129" s="29"/>
      <c r="AZ129" s="86" t="str">
        <f>AQ129</f>
        <v>kolo</v>
      </c>
      <c r="BA129" s="86"/>
      <c r="BB129" s="86"/>
      <c r="BC129" s="30">
        <f>AQ130</f>
        <v>5</v>
      </c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87">
        <f>AR129</f>
        <v>15</v>
      </c>
      <c r="BT129" s="87"/>
      <c r="BU129" s="88" t="s">
        <v>8</v>
      </c>
      <c r="BV129" s="88"/>
      <c r="BW129" s="88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2"/>
      <c r="CL129" s="89" t="s">
        <v>9</v>
      </c>
      <c r="CM129" s="89"/>
      <c r="CN129" s="89"/>
      <c r="CO129" s="90" t="str">
        <f>IF(AS130=0,"",AS130)</f>
        <v/>
      </c>
      <c r="CP129" s="90"/>
      <c r="CQ129" s="33"/>
    </row>
    <row r="130" spans="43:95" customFormat="1" ht="22.5" customHeight="1" x14ac:dyDescent="0.3">
      <c r="AQ130">
        <f t="shared" si="14"/>
        <v>5</v>
      </c>
      <c r="AR130" t="str">
        <f t="shared" si="14"/>
        <v>zápas</v>
      </c>
      <c r="AS130">
        <f t="shared" si="14"/>
        <v>0</v>
      </c>
      <c r="AT130" t="str">
        <f t="shared" si="14"/>
        <v>C</v>
      </c>
      <c r="AU130" t="str">
        <f t="shared" ca="1" si="14"/>
        <v>Ovčárecká</v>
      </c>
      <c r="AV130">
        <f t="shared" si="14"/>
        <v>0</v>
      </c>
      <c r="AW130" t="str">
        <f t="shared" ca="1" si="14"/>
        <v>Prok.Velikého</v>
      </c>
      <c r="AY130" s="29"/>
      <c r="AZ130" s="30"/>
      <c r="BA130" s="30"/>
      <c r="BB130" s="30"/>
      <c r="BC130" s="30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87"/>
      <c r="BT130" s="87"/>
      <c r="BU130" s="88"/>
      <c r="BV130" s="88"/>
      <c r="BW130" s="88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2"/>
      <c r="CL130" s="89"/>
      <c r="CM130" s="89"/>
      <c r="CN130" s="89"/>
      <c r="CO130" s="90"/>
      <c r="CP130" s="90"/>
      <c r="CQ130" s="33"/>
    </row>
    <row r="131" spans="43:95" customFormat="1" ht="22.5" customHeight="1" x14ac:dyDescent="0.3">
      <c r="AY131" s="29"/>
      <c r="AZ131" s="34"/>
      <c r="BA131" s="34"/>
      <c r="BB131" s="34"/>
      <c r="BC131" s="34"/>
      <c r="BD131" s="80" t="s">
        <v>11</v>
      </c>
      <c r="BE131" s="80"/>
      <c r="BF131" s="35">
        <f>AU129</f>
        <v>3</v>
      </c>
      <c r="BG131" s="36" t="s">
        <v>12</v>
      </c>
      <c r="BH131" s="91" t="str">
        <f ca="1">IF(AU130="","",LOOKUP(BF131,$B$2:$B$51,$C$2:$C$50))</f>
        <v>Ovčárecká</v>
      </c>
      <c r="BI131" s="91"/>
      <c r="BJ131" s="91"/>
      <c r="BK131" s="91"/>
      <c r="BL131" s="91"/>
      <c r="BM131" s="91"/>
      <c r="BN131" s="91"/>
      <c r="BO131" s="91"/>
      <c r="BP131" s="91"/>
      <c r="BQ131" s="91"/>
      <c r="BR131" s="91"/>
      <c r="BS131" s="91"/>
      <c r="BT131" s="91"/>
      <c r="BU131" s="34"/>
      <c r="BV131" s="34"/>
      <c r="BW131" s="34"/>
      <c r="BX131" s="34"/>
      <c r="BY131" s="34"/>
      <c r="BZ131" s="80" t="s">
        <v>11</v>
      </c>
      <c r="CA131" s="80"/>
      <c r="CB131" s="35">
        <f>AW129</f>
        <v>6</v>
      </c>
      <c r="CC131" s="36" t="s">
        <v>12</v>
      </c>
      <c r="CD131" s="91" t="str">
        <f ca="1">IF(AW130="","",LOOKUP(CB131,$B$2:$B$51,$C$2:$C$50))</f>
        <v>Prok.Velikého</v>
      </c>
      <c r="CE131" s="91"/>
      <c r="CF131" s="91"/>
      <c r="CG131" s="91"/>
      <c r="CH131" s="91"/>
      <c r="CI131" s="91"/>
      <c r="CJ131" s="91"/>
      <c r="CK131" s="91"/>
      <c r="CL131" s="91"/>
      <c r="CM131" s="91"/>
      <c r="CN131" s="91"/>
      <c r="CO131" s="91"/>
      <c r="CP131" s="91"/>
      <c r="CQ131" s="33"/>
    </row>
    <row r="132" spans="43:95" customFormat="1" ht="22.5" customHeight="1" x14ac:dyDescent="0.3">
      <c r="AY132" s="29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7"/>
      <c r="CL132" s="37"/>
      <c r="CM132" s="37"/>
      <c r="CN132" s="37"/>
      <c r="CO132" s="37"/>
      <c r="CP132" s="37"/>
      <c r="CQ132" s="33"/>
    </row>
    <row r="133" spans="43:95" customFormat="1" ht="22.5" customHeight="1" x14ac:dyDescent="0.3">
      <c r="AY133" s="29"/>
      <c r="AZ133" s="38" t="s">
        <v>14</v>
      </c>
      <c r="BA133" s="39">
        <f>BF131</f>
        <v>3</v>
      </c>
      <c r="BB133" s="40" t="s">
        <v>7</v>
      </c>
      <c r="BC133" s="41">
        <v>1</v>
      </c>
      <c r="BD133" s="41">
        <v>2</v>
      </c>
      <c r="BE133" s="41">
        <v>3</v>
      </c>
      <c r="BF133" s="41">
        <v>4</v>
      </c>
      <c r="BG133" s="41">
        <v>5</v>
      </c>
      <c r="BH133" s="41">
        <v>6</v>
      </c>
      <c r="BI133" s="41">
        <v>7</v>
      </c>
      <c r="BJ133" s="41">
        <v>8</v>
      </c>
      <c r="BK133" s="41">
        <v>9</v>
      </c>
      <c r="BL133" s="41">
        <v>10</v>
      </c>
      <c r="BM133" s="41">
        <v>11</v>
      </c>
      <c r="BN133" s="41">
        <v>12</v>
      </c>
      <c r="BO133" s="41">
        <v>13</v>
      </c>
      <c r="BP133" s="41">
        <v>14</v>
      </c>
      <c r="BQ133" s="41">
        <v>15</v>
      </c>
      <c r="BR133" s="41">
        <v>16</v>
      </c>
      <c r="BS133" s="41">
        <v>17</v>
      </c>
      <c r="BT133" s="41">
        <v>18</v>
      </c>
      <c r="BU133" s="41">
        <v>19</v>
      </c>
      <c r="BV133" s="41">
        <v>20</v>
      </c>
      <c r="BW133" s="41">
        <v>21</v>
      </c>
      <c r="BX133" s="41">
        <v>22</v>
      </c>
      <c r="BY133" s="41">
        <v>23</v>
      </c>
      <c r="BZ133" s="41">
        <v>24</v>
      </c>
      <c r="CA133" s="41">
        <v>25</v>
      </c>
      <c r="CB133" s="41">
        <v>26</v>
      </c>
      <c r="CC133" s="41">
        <v>27</v>
      </c>
      <c r="CD133" s="41">
        <v>28</v>
      </c>
      <c r="CE133" s="41">
        <v>29</v>
      </c>
      <c r="CF133" s="41">
        <v>30</v>
      </c>
      <c r="CG133" s="41">
        <v>31</v>
      </c>
      <c r="CH133" s="41">
        <v>32</v>
      </c>
      <c r="CI133" s="41">
        <v>33</v>
      </c>
      <c r="CJ133" s="41">
        <v>34</v>
      </c>
      <c r="CK133" s="42">
        <v>35</v>
      </c>
      <c r="CL133" s="42">
        <v>36</v>
      </c>
      <c r="CM133" s="42">
        <v>37</v>
      </c>
      <c r="CN133" s="42">
        <v>38</v>
      </c>
      <c r="CO133" s="42">
        <v>39</v>
      </c>
      <c r="CP133" s="42">
        <v>40</v>
      </c>
      <c r="CQ133" s="33"/>
    </row>
    <row r="134" spans="43:95" customFormat="1" ht="22.5" customHeight="1" x14ac:dyDescent="0.3">
      <c r="AY134" s="29"/>
      <c r="AZ134" s="43"/>
      <c r="BA134" s="44"/>
      <c r="BB134" s="59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/>
      <c r="CK134" s="46"/>
      <c r="CL134" s="46"/>
      <c r="CM134" s="46"/>
      <c r="CN134" s="46"/>
      <c r="CO134" s="46"/>
      <c r="CP134" s="46"/>
      <c r="CQ134" s="33"/>
    </row>
    <row r="135" spans="43:95" customFormat="1" ht="22.5" customHeight="1" x14ac:dyDescent="0.3">
      <c r="AY135" s="29"/>
      <c r="AZ135" s="47" t="s">
        <v>14</v>
      </c>
      <c r="BA135" s="48">
        <f>CB131</f>
        <v>6</v>
      </c>
      <c r="BB135" s="49" t="s">
        <v>7</v>
      </c>
      <c r="BC135" s="41">
        <v>1</v>
      </c>
      <c r="BD135" s="41">
        <v>2</v>
      </c>
      <c r="BE135" s="41">
        <v>3</v>
      </c>
      <c r="BF135" s="41">
        <v>4</v>
      </c>
      <c r="BG135" s="41">
        <v>5</v>
      </c>
      <c r="BH135" s="41">
        <v>6</v>
      </c>
      <c r="BI135" s="41">
        <v>7</v>
      </c>
      <c r="BJ135" s="41">
        <v>8</v>
      </c>
      <c r="BK135" s="41">
        <v>9</v>
      </c>
      <c r="BL135" s="41">
        <v>10</v>
      </c>
      <c r="BM135" s="41">
        <v>11</v>
      </c>
      <c r="BN135" s="41">
        <v>12</v>
      </c>
      <c r="BO135" s="41">
        <v>13</v>
      </c>
      <c r="BP135" s="41">
        <v>14</v>
      </c>
      <c r="BQ135" s="41">
        <v>15</v>
      </c>
      <c r="BR135" s="41">
        <v>16</v>
      </c>
      <c r="BS135" s="41">
        <v>17</v>
      </c>
      <c r="BT135" s="41">
        <v>18</v>
      </c>
      <c r="BU135" s="41">
        <v>19</v>
      </c>
      <c r="BV135" s="41">
        <v>20</v>
      </c>
      <c r="BW135" s="41">
        <v>21</v>
      </c>
      <c r="BX135" s="41">
        <v>22</v>
      </c>
      <c r="BY135" s="41">
        <v>23</v>
      </c>
      <c r="BZ135" s="41">
        <v>24</v>
      </c>
      <c r="CA135" s="41">
        <v>25</v>
      </c>
      <c r="CB135" s="41">
        <v>26</v>
      </c>
      <c r="CC135" s="41">
        <v>27</v>
      </c>
      <c r="CD135" s="41">
        <v>28</v>
      </c>
      <c r="CE135" s="41">
        <v>29</v>
      </c>
      <c r="CF135" s="41">
        <v>30</v>
      </c>
      <c r="CG135" s="41">
        <v>31</v>
      </c>
      <c r="CH135" s="41">
        <v>32</v>
      </c>
      <c r="CI135" s="41">
        <v>33</v>
      </c>
      <c r="CJ135" s="41">
        <v>34</v>
      </c>
      <c r="CK135" s="42">
        <v>35</v>
      </c>
      <c r="CL135" s="42">
        <v>36</v>
      </c>
      <c r="CM135" s="42">
        <v>37</v>
      </c>
      <c r="CN135" s="42">
        <v>38</v>
      </c>
      <c r="CO135" s="42">
        <v>39</v>
      </c>
      <c r="CP135" s="42">
        <v>40</v>
      </c>
      <c r="CQ135" s="33"/>
    </row>
    <row r="136" spans="43:95" customFormat="1" ht="22.5" customHeight="1" thickBot="1" x14ac:dyDescent="0.35">
      <c r="AY136" s="50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  <c r="CC136" s="51"/>
      <c r="CD136" s="51"/>
      <c r="CE136" s="51"/>
      <c r="CF136" s="51"/>
      <c r="CG136" s="51"/>
      <c r="CH136" s="51"/>
      <c r="CI136" s="51"/>
      <c r="CJ136" s="51"/>
      <c r="CK136" s="51"/>
      <c r="CL136" s="51"/>
      <c r="CM136" s="51"/>
      <c r="CN136" s="51"/>
      <c r="CO136" s="51"/>
      <c r="CP136" s="51"/>
      <c r="CQ136" s="52"/>
    </row>
    <row r="137" spans="43:95" customFormat="1" ht="22.5" customHeight="1" thickTop="1" x14ac:dyDescent="0.3">
      <c r="AY137" s="25"/>
      <c r="AZ137" s="26"/>
      <c r="BA137" s="26"/>
      <c r="BB137" s="26"/>
      <c r="BC137" s="26"/>
      <c r="BD137" s="26"/>
      <c r="BE137" s="85" t="str">
        <f>AT138</f>
        <v>N1</v>
      </c>
      <c r="BF137" s="85"/>
      <c r="BG137" s="85"/>
      <c r="BH137" s="85"/>
      <c r="BI137" s="85"/>
      <c r="BJ137" s="85"/>
      <c r="BK137" s="27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8"/>
    </row>
    <row r="138" spans="43:95" customFormat="1" ht="22.5" customHeight="1" x14ac:dyDescent="0.3">
      <c r="AQ138" t="str">
        <f t="shared" ref="AQ138:AW139" si="15">E34</f>
        <v>kolo</v>
      </c>
      <c r="AR138">
        <f t="shared" si="15"/>
        <v>16</v>
      </c>
      <c r="AS138" t="str">
        <f t="shared" si="15"/>
        <v>HŘIŠTĚ</v>
      </c>
      <c r="AT138" t="str">
        <f t="shared" si="15"/>
        <v>N1</v>
      </c>
      <c r="AU138" t="str">
        <f t="shared" si="15"/>
        <v>C1</v>
      </c>
      <c r="AV138" t="str">
        <f t="shared" si="15"/>
        <v>:</v>
      </c>
      <c r="AW138" t="str">
        <f t="shared" si="15"/>
        <v>D2</v>
      </c>
      <c r="AY138" s="29"/>
      <c r="AZ138" s="86" t="str">
        <f>AQ138</f>
        <v>kolo</v>
      </c>
      <c r="BA138" s="86"/>
      <c r="BB138" s="86"/>
      <c r="BC138" s="30">
        <f>AQ139</f>
        <v>6</v>
      </c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87">
        <f>AR138</f>
        <v>16</v>
      </c>
      <c r="BT138" s="87"/>
      <c r="BU138" s="88" t="s">
        <v>8</v>
      </c>
      <c r="BV138" s="88"/>
      <c r="BW138" s="88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2"/>
      <c r="CL138" s="89" t="s">
        <v>9</v>
      </c>
      <c r="CM138" s="89"/>
      <c r="CN138" s="89"/>
      <c r="CO138" s="90">
        <f>IF(AS139=0,"",AS139)</f>
        <v>1</v>
      </c>
      <c r="CP138" s="90"/>
      <c r="CQ138" s="33"/>
    </row>
    <row r="139" spans="43:95" customFormat="1" ht="22.5" customHeight="1" x14ac:dyDescent="0.3">
      <c r="AQ139">
        <f t="shared" si="15"/>
        <v>6</v>
      </c>
      <c r="AR139" t="str">
        <f t="shared" si="15"/>
        <v>zápas</v>
      </c>
      <c r="AS139">
        <f t="shared" si="15"/>
        <v>1</v>
      </c>
      <c r="AT139">
        <f t="shared" si="15"/>
        <v>0</v>
      </c>
      <c r="AU139" t="str">
        <f t="shared" ca="1" si="15"/>
        <v>Ovčárecká</v>
      </c>
      <c r="AV139">
        <f t="shared" si="15"/>
        <v>0</v>
      </c>
      <c r="AW139" t="str">
        <f t="shared" ca="1" si="15"/>
        <v>Velim</v>
      </c>
      <c r="AY139" s="29"/>
      <c r="AZ139" s="30"/>
      <c r="BA139" s="30"/>
      <c r="BB139" s="30"/>
      <c r="BC139" s="30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87"/>
      <c r="BT139" s="87"/>
      <c r="BU139" s="88"/>
      <c r="BV139" s="88"/>
      <c r="BW139" s="88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2"/>
      <c r="CL139" s="89"/>
      <c r="CM139" s="89"/>
      <c r="CN139" s="89"/>
      <c r="CO139" s="90"/>
      <c r="CP139" s="90"/>
      <c r="CQ139" s="33"/>
    </row>
    <row r="140" spans="43:95" customFormat="1" ht="22.5" customHeight="1" x14ac:dyDescent="0.3">
      <c r="AY140" s="29"/>
      <c r="AZ140" s="34"/>
      <c r="BA140" s="34"/>
      <c r="BB140" s="34"/>
      <c r="BC140" s="34"/>
      <c r="BD140" s="80" t="s">
        <v>11</v>
      </c>
      <c r="BE140" s="80"/>
      <c r="BF140" s="35" t="str">
        <f>AU138</f>
        <v>C1</v>
      </c>
      <c r="BG140" s="36" t="s">
        <v>12</v>
      </c>
      <c r="BH140" s="91">
        <f ca="1">IF(AU139="","",LOOKUP(BF140,$B$2:$B$51,$C$2:$C$50))</f>
        <v>0</v>
      </c>
      <c r="BI140" s="91"/>
      <c r="BJ140" s="91"/>
      <c r="BK140" s="91"/>
      <c r="BL140" s="91"/>
      <c r="BM140" s="91"/>
      <c r="BN140" s="91"/>
      <c r="BO140" s="91"/>
      <c r="BP140" s="91"/>
      <c r="BQ140" s="91"/>
      <c r="BR140" s="91"/>
      <c r="BS140" s="91"/>
      <c r="BT140" s="91"/>
      <c r="BU140" s="34"/>
      <c r="BV140" s="34"/>
      <c r="BW140" s="34"/>
      <c r="BX140" s="34"/>
      <c r="BY140" s="34"/>
      <c r="BZ140" s="80" t="s">
        <v>11</v>
      </c>
      <c r="CA140" s="80"/>
      <c r="CB140" s="35" t="str">
        <f>AW138</f>
        <v>D2</v>
      </c>
      <c r="CC140" s="36" t="s">
        <v>12</v>
      </c>
      <c r="CD140" s="91">
        <f ca="1">IF(AW139="","",LOOKUP(CB140,$B$2:$B$51,$C$2:$C$50))</f>
        <v>0</v>
      </c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  <c r="CO140" s="91"/>
      <c r="CP140" s="91"/>
      <c r="CQ140" s="33"/>
    </row>
    <row r="141" spans="43:95" customFormat="1" ht="22.5" customHeight="1" x14ac:dyDescent="0.3">
      <c r="AY141" s="29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  <c r="CE141" s="34"/>
      <c r="CF141" s="34"/>
      <c r="CG141" s="34"/>
      <c r="CH141" s="34"/>
      <c r="CI141" s="34"/>
      <c r="CJ141" s="34"/>
      <c r="CK141" s="37"/>
      <c r="CL141" s="37"/>
      <c r="CM141" s="37"/>
      <c r="CN141" s="37"/>
      <c r="CO141" s="37"/>
      <c r="CP141" s="37"/>
      <c r="CQ141" s="33"/>
    </row>
    <row r="142" spans="43:95" customFormat="1" ht="22.5" customHeight="1" x14ac:dyDescent="0.3">
      <c r="AY142" s="29"/>
      <c r="AZ142" s="38" t="s">
        <v>14</v>
      </c>
      <c r="BA142" s="39" t="str">
        <f>BF140</f>
        <v>C1</v>
      </c>
      <c r="BB142" s="40" t="s">
        <v>7</v>
      </c>
      <c r="BC142" s="41">
        <v>1</v>
      </c>
      <c r="BD142" s="41">
        <v>2</v>
      </c>
      <c r="BE142" s="41">
        <v>3</v>
      </c>
      <c r="BF142" s="41">
        <v>4</v>
      </c>
      <c r="BG142" s="41">
        <v>5</v>
      </c>
      <c r="BH142" s="41">
        <v>6</v>
      </c>
      <c r="BI142" s="41">
        <v>7</v>
      </c>
      <c r="BJ142" s="41">
        <v>8</v>
      </c>
      <c r="BK142" s="41">
        <v>9</v>
      </c>
      <c r="BL142" s="41">
        <v>10</v>
      </c>
      <c r="BM142" s="41">
        <v>11</v>
      </c>
      <c r="BN142" s="41">
        <v>12</v>
      </c>
      <c r="BO142" s="41">
        <v>13</v>
      </c>
      <c r="BP142" s="41">
        <v>14</v>
      </c>
      <c r="BQ142" s="41">
        <v>15</v>
      </c>
      <c r="BR142" s="41">
        <v>16</v>
      </c>
      <c r="BS142" s="41">
        <v>17</v>
      </c>
      <c r="BT142" s="41">
        <v>18</v>
      </c>
      <c r="BU142" s="41">
        <v>19</v>
      </c>
      <c r="BV142" s="41">
        <v>20</v>
      </c>
      <c r="BW142" s="41">
        <v>21</v>
      </c>
      <c r="BX142" s="41">
        <v>22</v>
      </c>
      <c r="BY142" s="41">
        <v>23</v>
      </c>
      <c r="BZ142" s="41">
        <v>24</v>
      </c>
      <c r="CA142" s="41">
        <v>25</v>
      </c>
      <c r="CB142" s="41">
        <v>26</v>
      </c>
      <c r="CC142" s="41">
        <v>27</v>
      </c>
      <c r="CD142" s="41">
        <v>28</v>
      </c>
      <c r="CE142" s="41">
        <v>29</v>
      </c>
      <c r="CF142" s="41">
        <v>30</v>
      </c>
      <c r="CG142" s="41">
        <v>31</v>
      </c>
      <c r="CH142" s="41">
        <v>32</v>
      </c>
      <c r="CI142" s="41">
        <v>33</v>
      </c>
      <c r="CJ142" s="41">
        <v>34</v>
      </c>
      <c r="CK142" s="42">
        <v>35</v>
      </c>
      <c r="CL142" s="42">
        <v>36</v>
      </c>
      <c r="CM142" s="42">
        <v>37</v>
      </c>
      <c r="CN142" s="42">
        <v>38</v>
      </c>
      <c r="CO142" s="42">
        <v>39</v>
      </c>
      <c r="CP142" s="42">
        <v>40</v>
      </c>
      <c r="CQ142" s="33"/>
    </row>
    <row r="143" spans="43:95" customFormat="1" ht="22.5" customHeight="1" x14ac:dyDescent="0.3">
      <c r="AY143" s="29"/>
      <c r="AZ143" s="43"/>
      <c r="BA143" s="44"/>
      <c r="BB143" s="59"/>
      <c r="BC143" s="45"/>
      <c r="BD143" s="45"/>
      <c r="BE143" s="45"/>
      <c r="BF143" s="45"/>
      <c r="BG143" s="45"/>
      <c r="BH143" s="45"/>
      <c r="BI143" s="45"/>
      <c r="BJ143" s="45"/>
      <c r="BK143" s="45"/>
      <c r="BL143" s="45"/>
      <c r="BM143" s="45"/>
      <c r="BN143" s="45"/>
      <c r="BO143" s="45"/>
      <c r="BP143" s="45"/>
      <c r="BQ143" s="45"/>
      <c r="BR143" s="45"/>
      <c r="BS143" s="45"/>
      <c r="BT143" s="45"/>
      <c r="BU143" s="45"/>
      <c r="BV143" s="45"/>
      <c r="BW143" s="45"/>
      <c r="BX143" s="45"/>
      <c r="BY143" s="45"/>
      <c r="BZ143" s="45"/>
      <c r="CA143" s="45"/>
      <c r="CB143" s="45"/>
      <c r="CC143" s="45"/>
      <c r="CD143" s="45"/>
      <c r="CE143" s="45"/>
      <c r="CF143" s="45"/>
      <c r="CG143" s="45"/>
      <c r="CH143" s="45"/>
      <c r="CI143" s="45"/>
      <c r="CJ143" s="45"/>
      <c r="CK143" s="46"/>
      <c r="CL143" s="46"/>
      <c r="CM143" s="46"/>
      <c r="CN143" s="46"/>
      <c r="CO143" s="46"/>
      <c r="CP143" s="46"/>
      <c r="CQ143" s="33"/>
    </row>
    <row r="144" spans="43:95" customFormat="1" ht="22.5" customHeight="1" x14ac:dyDescent="0.3">
      <c r="AY144" s="29"/>
      <c r="AZ144" s="47" t="s">
        <v>14</v>
      </c>
      <c r="BA144" s="48" t="str">
        <f>CB140</f>
        <v>D2</v>
      </c>
      <c r="BB144" s="49" t="s">
        <v>7</v>
      </c>
      <c r="BC144" s="41">
        <v>1</v>
      </c>
      <c r="BD144" s="41">
        <v>2</v>
      </c>
      <c r="BE144" s="41">
        <v>3</v>
      </c>
      <c r="BF144" s="41">
        <v>4</v>
      </c>
      <c r="BG144" s="41">
        <v>5</v>
      </c>
      <c r="BH144" s="41">
        <v>6</v>
      </c>
      <c r="BI144" s="41">
        <v>7</v>
      </c>
      <c r="BJ144" s="41">
        <v>8</v>
      </c>
      <c r="BK144" s="41">
        <v>9</v>
      </c>
      <c r="BL144" s="41">
        <v>10</v>
      </c>
      <c r="BM144" s="41">
        <v>11</v>
      </c>
      <c r="BN144" s="41">
        <v>12</v>
      </c>
      <c r="BO144" s="41">
        <v>13</v>
      </c>
      <c r="BP144" s="41">
        <v>14</v>
      </c>
      <c r="BQ144" s="41">
        <v>15</v>
      </c>
      <c r="BR144" s="41">
        <v>16</v>
      </c>
      <c r="BS144" s="41">
        <v>17</v>
      </c>
      <c r="BT144" s="41">
        <v>18</v>
      </c>
      <c r="BU144" s="41">
        <v>19</v>
      </c>
      <c r="BV144" s="41">
        <v>20</v>
      </c>
      <c r="BW144" s="41">
        <v>21</v>
      </c>
      <c r="BX144" s="41">
        <v>22</v>
      </c>
      <c r="BY144" s="41">
        <v>23</v>
      </c>
      <c r="BZ144" s="41">
        <v>24</v>
      </c>
      <c r="CA144" s="41">
        <v>25</v>
      </c>
      <c r="CB144" s="41">
        <v>26</v>
      </c>
      <c r="CC144" s="41">
        <v>27</v>
      </c>
      <c r="CD144" s="41">
        <v>28</v>
      </c>
      <c r="CE144" s="41">
        <v>29</v>
      </c>
      <c r="CF144" s="41">
        <v>30</v>
      </c>
      <c r="CG144" s="41">
        <v>31</v>
      </c>
      <c r="CH144" s="41">
        <v>32</v>
      </c>
      <c r="CI144" s="41">
        <v>33</v>
      </c>
      <c r="CJ144" s="41">
        <v>34</v>
      </c>
      <c r="CK144" s="42">
        <v>35</v>
      </c>
      <c r="CL144" s="42">
        <v>36</v>
      </c>
      <c r="CM144" s="42">
        <v>37</v>
      </c>
      <c r="CN144" s="42">
        <v>38</v>
      </c>
      <c r="CO144" s="42">
        <v>39</v>
      </c>
      <c r="CP144" s="42">
        <v>40</v>
      </c>
      <c r="CQ144" s="33"/>
    </row>
    <row r="145" spans="43:95" customFormat="1" ht="22.5" customHeight="1" thickBot="1" x14ac:dyDescent="0.35">
      <c r="AY145" s="50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2"/>
    </row>
    <row r="146" spans="43:95" customFormat="1" ht="22.5" customHeight="1" thickTop="1" x14ac:dyDescent="0.3">
      <c r="AY146" s="25"/>
      <c r="AZ146" s="26"/>
      <c r="BA146" s="26"/>
      <c r="BB146" s="26"/>
      <c r="BC146" s="26"/>
      <c r="BD146" s="26"/>
      <c r="BE146" s="85" t="str">
        <f>AT147</f>
        <v>N2</v>
      </c>
      <c r="BF146" s="85"/>
      <c r="BG146" s="85"/>
      <c r="BH146" s="85"/>
      <c r="BI146" s="85"/>
      <c r="BJ146" s="85"/>
      <c r="BK146" s="27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8"/>
    </row>
    <row r="147" spans="43:95" customFormat="1" ht="22.5" customHeight="1" x14ac:dyDescent="0.3">
      <c r="AQ147" t="str">
        <f t="shared" ref="AQ147:AW148" si="16">E36</f>
        <v>kolo</v>
      </c>
      <c r="AR147">
        <f t="shared" si="16"/>
        <v>17</v>
      </c>
      <c r="AS147" t="str">
        <f t="shared" si="16"/>
        <v>HŘIŠTĚ</v>
      </c>
      <c r="AT147" t="str">
        <f t="shared" si="16"/>
        <v>N2</v>
      </c>
      <c r="AU147" t="str">
        <f t="shared" si="16"/>
        <v>D1</v>
      </c>
      <c r="AV147" t="str">
        <f t="shared" si="16"/>
        <v>:</v>
      </c>
      <c r="AW147" t="str">
        <f t="shared" si="16"/>
        <v>A2</v>
      </c>
      <c r="AY147" s="29"/>
      <c r="AZ147" s="86" t="str">
        <f>AQ147</f>
        <v>kolo</v>
      </c>
      <c r="BA147" s="86"/>
      <c r="BB147" s="86"/>
      <c r="BC147" s="30">
        <f>AQ148</f>
        <v>6</v>
      </c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87">
        <f>AR147</f>
        <v>17</v>
      </c>
      <c r="BT147" s="87"/>
      <c r="BU147" s="88" t="s">
        <v>8</v>
      </c>
      <c r="BV147" s="88"/>
      <c r="BW147" s="88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2"/>
      <c r="CL147" s="89" t="s">
        <v>9</v>
      </c>
      <c r="CM147" s="89"/>
      <c r="CN147" s="89"/>
      <c r="CO147" s="90">
        <f>IF(AS148=0,"",AS148)</f>
        <v>2</v>
      </c>
      <c r="CP147" s="90"/>
      <c r="CQ147" s="33"/>
    </row>
    <row r="148" spans="43:95" customFormat="1" ht="22.5" customHeight="1" x14ac:dyDescent="0.3">
      <c r="AQ148">
        <f t="shared" si="16"/>
        <v>6</v>
      </c>
      <c r="AR148" t="str">
        <f t="shared" si="16"/>
        <v>zápas</v>
      </c>
      <c r="AS148">
        <f t="shared" si="16"/>
        <v>2</v>
      </c>
      <c r="AT148">
        <f t="shared" si="16"/>
        <v>0</v>
      </c>
      <c r="AU148" t="str">
        <f t="shared" ca="1" si="16"/>
        <v>Masarykova</v>
      </c>
      <c r="AV148">
        <f t="shared" si="16"/>
        <v>0</v>
      </c>
      <c r="AW148" t="str">
        <f t="shared" ca="1" si="16"/>
        <v>Mnichovická</v>
      </c>
      <c r="AY148" s="29"/>
      <c r="AZ148" s="30"/>
      <c r="BA148" s="30"/>
      <c r="BB148" s="30"/>
      <c r="BC148" s="30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87"/>
      <c r="BT148" s="87"/>
      <c r="BU148" s="88"/>
      <c r="BV148" s="88"/>
      <c r="BW148" s="88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2"/>
      <c r="CL148" s="89"/>
      <c r="CM148" s="89"/>
      <c r="CN148" s="89"/>
      <c r="CO148" s="90"/>
      <c r="CP148" s="90"/>
      <c r="CQ148" s="33"/>
    </row>
    <row r="149" spans="43:95" customFormat="1" ht="22.5" customHeight="1" x14ac:dyDescent="0.3">
      <c r="AY149" s="29"/>
      <c r="AZ149" s="34"/>
      <c r="BA149" s="34"/>
      <c r="BB149" s="34"/>
      <c r="BC149" s="34"/>
      <c r="BD149" s="80" t="s">
        <v>11</v>
      </c>
      <c r="BE149" s="80"/>
      <c r="BF149" s="35" t="str">
        <f>AU147</f>
        <v>D1</v>
      </c>
      <c r="BG149" s="36" t="s">
        <v>12</v>
      </c>
      <c r="BH149" s="91">
        <f ca="1">IF(AU148="","",LOOKUP(BF149,$B$2:$B$51,$C$2:$C$50))</f>
        <v>0</v>
      </c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34"/>
      <c r="BV149" s="34"/>
      <c r="BW149" s="34"/>
      <c r="BX149" s="34"/>
      <c r="BY149" s="34"/>
      <c r="BZ149" s="80" t="s">
        <v>11</v>
      </c>
      <c r="CA149" s="80"/>
      <c r="CB149" s="35" t="str">
        <f>AW147</f>
        <v>A2</v>
      </c>
      <c r="CC149" s="36" t="s">
        <v>12</v>
      </c>
      <c r="CD149" s="91">
        <f ca="1">IF(AW148="","",LOOKUP(CB149,$B$2:$B$51,$C$2:$C$50))</f>
        <v>0</v>
      </c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33"/>
    </row>
    <row r="150" spans="43:95" customFormat="1" ht="22.5" customHeight="1" x14ac:dyDescent="0.3">
      <c r="AY150" s="29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7"/>
      <c r="CL150" s="37"/>
      <c r="CM150" s="37"/>
      <c r="CN150" s="37"/>
      <c r="CO150" s="37"/>
      <c r="CP150" s="37"/>
      <c r="CQ150" s="33"/>
    </row>
    <row r="151" spans="43:95" customFormat="1" ht="22.5" customHeight="1" x14ac:dyDescent="0.3">
      <c r="AY151" s="29"/>
      <c r="AZ151" s="38" t="s">
        <v>14</v>
      </c>
      <c r="BA151" s="39" t="str">
        <f>BF149</f>
        <v>D1</v>
      </c>
      <c r="BB151" s="40" t="s">
        <v>7</v>
      </c>
      <c r="BC151" s="41">
        <v>1</v>
      </c>
      <c r="BD151" s="41">
        <v>2</v>
      </c>
      <c r="BE151" s="41">
        <v>3</v>
      </c>
      <c r="BF151" s="41">
        <v>4</v>
      </c>
      <c r="BG151" s="41">
        <v>5</v>
      </c>
      <c r="BH151" s="41">
        <v>6</v>
      </c>
      <c r="BI151" s="41">
        <v>7</v>
      </c>
      <c r="BJ151" s="41">
        <v>8</v>
      </c>
      <c r="BK151" s="41">
        <v>9</v>
      </c>
      <c r="BL151" s="41">
        <v>10</v>
      </c>
      <c r="BM151" s="41">
        <v>11</v>
      </c>
      <c r="BN151" s="41">
        <v>12</v>
      </c>
      <c r="BO151" s="41">
        <v>13</v>
      </c>
      <c r="BP151" s="41">
        <v>14</v>
      </c>
      <c r="BQ151" s="41">
        <v>15</v>
      </c>
      <c r="BR151" s="41">
        <v>16</v>
      </c>
      <c r="BS151" s="41">
        <v>17</v>
      </c>
      <c r="BT151" s="41">
        <v>18</v>
      </c>
      <c r="BU151" s="41">
        <v>19</v>
      </c>
      <c r="BV151" s="41">
        <v>20</v>
      </c>
      <c r="BW151" s="41">
        <v>21</v>
      </c>
      <c r="BX151" s="41">
        <v>22</v>
      </c>
      <c r="BY151" s="41">
        <v>23</v>
      </c>
      <c r="BZ151" s="41">
        <v>24</v>
      </c>
      <c r="CA151" s="41">
        <v>25</v>
      </c>
      <c r="CB151" s="41">
        <v>26</v>
      </c>
      <c r="CC151" s="41">
        <v>27</v>
      </c>
      <c r="CD151" s="41">
        <v>28</v>
      </c>
      <c r="CE151" s="41">
        <v>29</v>
      </c>
      <c r="CF151" s="41">
        <v>30</v>
      </c>
      <c r="CG151" s="41">
        <v>31</v>
      </c>
      <c r="CH151" s="41">
        <v>32</v>
      </c>
      <c r="CI151" s="41">
        <v>33</v>
      </c>
      <c r="CJ151" s="41">
        <v>34</v>
      </c>
      <c r="CK151" s="42">
        <v>35</v>
      </c>
      <c r="CL151" s="42">
        <v>36</v>
      </c>
      <c r="CM151" s="42">
        <v>37</v>
      </c>
      <c r="CN151" s="42">
        <v>38</v>
      </c>
      <c r="CO151" s="42">
        <v>39</v>
      </c>
      <c r="CP151" s="42">
        <v>40</v>
      </c>
      <c r="CQ151" s="33"/>
    </row>
    <row r="152" spans="43:95" customFormat="1" ht="22.5" customHeight="1" x14ac:dyDescent="0.3">
      <c r="AY152" s="29"/>
      <c r="AZ152" s="43"/>
      <c r="BA152" s="44"/>
      <c r="BB152" s="59"/>
      <c r="BC152" s="45"/>
      <c r="BD152" s="45"/>
      <c r="BE152" s="45"/>
      <c r="BF152" s="45"/>
      <c r="BG152" s="45"/>
      <c r="BH152" s="45"/>
      <c r="BI152" s="45"/>
      <c r="BJ152" s="45"/>
      <c r="BK152" s="45"/>
      <c r="BL152" s="45"/>
      <c r="BM152" s="45"/>
      <c r="BN152" s="45"/>
      <c r="BO152" s="45"/>
      <c r="BP152" s="45"/>
      <c r="BQ152" s="45"/>
      <c r="BR152" s="45"/>
      <c r="BS152" s="45"/>
      <c r="BT152" s="45"/>
      <c r="BU152" s="45"/>
      <c r="BV152" s="45"/>
      <c r="BW152" s="45"/>
      <c r="BX152" s="45"/>
      <c r="BY152" s="45"/>
      <c r="BZ152" s="45"/>
      <c r="CA152" s="45"/>
      <c r="CB152" s="45"/>
      <c r="CC152" s="45"/>
      <c r="CD152" s="45"/>
      <c r="CE152" s="45"/>
      <c r="CF152" s="45"/>
      <c r="CG152" s="45"/>
      <c r="CH152" s="45"/>
      <c r="CI152" s="45"/>
      <c r="CJ152" s="45"/>
      <c r="CK152" s="46"/>
      <c r="CL152" s="46"/>
      <c r="CM152" s="46"/>
      <c r="CN152" s="46"/>
      <c r="CO152" s="46"/>
      <c r="CP152" s="46"/>
      <c r="CQ152" s="33"/>
    </row>
    <row r="153" spans="43:95" customFormat="1" ht="22.5" customHeight="1" x14ac:dyDescent="0.3">
      <c r="AY153" s="29"/>
      <c r="AZ153" s="47" t="s">
        <v>14</v>
      </c>
      <c r="BA153" s="48" t="str">
        <f>CB149</f>
        <v>A2</v>
      </c>
      <c r="BB153" s="49" t="s">
        <v>7</v>
      </c>
      <c r="BC153" s="41">
        <v>1</v>
      </c>
      <c r="BD153" s="41">
        <v>2</v>
      </c>
      <c r="BE153" s="41">
        <v>3</v>
      </c>
      <c r="BF153" s="41">
        <v>4</v>
      </c>
      <c r="BG153" s="41">
        <v>5</v>
      </c>
      <c r="BH153" s="41">
        <v>6</v>
      </c>
      <c r="BI153" s="41">
        <v>7</v>
      </c>
      <c r="BJ153" s="41">
        <v>8</v>
      </c>
      <c r="BK153" s="41">
        <v>9</v>
      </c>
      <c r="BL153" s="41">
        <v>10</v>
      </c>
      <c r="BM153" s="41">
        <v>11</v>
      </c>
      <c r="BN153" s="41">
        <v>12</v>
      </c>
      <c r="BO153" s="41">
        <v>13</v>
      </c>
      <c r="BP153" s="41">
        <v>14</v>
      </c>
      <c r="BQ153" s="41">
        <v>15</v>
      </c>
      <c r="BR153" s="41">
        <v>16</v>
      </c>
      <c r="BS153" s="41">
        <v>17</v>
      </c>
      <c r="BT153" s="41">
        <v>18</v>
      </c>
      <c r="BU153" s="41">
        <v>19</v>
      </c>
      <c r="BV153" s="41">
        <v>20</v>
      </c>
      <c r="BW153" s="41">
        <v>21</v>
      </c>
      <c r="BX153" s="41">
        <v>22</v>
      </c>
      <c r="BY153" s="41">
        <v>23</v>
      </c>
      <c r="BZ153" s="41">
        <v>24</v>
      </c>
      <c r="CA153" s="41">
        <v>25</v>
      </c>
      <c r="CB153" s="41">
        <v>26</v>
      </c>
      <c r="CC153" s="41">
        <v>27</v>
      </c>
      <c r="CD153" s="41">
        <v>28</v>
      </c>
      <c r="CE153" s="41">
        <v>29</v>
      </c>
      <c r="CF153" s="41">
        <v>30</v>
      </c>
      <c r="CG153" s="41">
        <v>31</v>
      </c>
      <c r="CH153" s="41">
        <v>32</v>
      </c>
      <c r="CI153" s="41">
        <v>33</v>
      </c>
      <c r="CJ153" s="41">
        <v>34</v>
      </c>
      <c r="CK153" s="42">
        <v>35</v>
      </c>
      <c r="CL153" s="42">
        <v>36</v>
      </c>
      <c r="CM153" s="42">
        <v>37</v>
      </c>
      <c r="CN153" s="42">
        <v>38</v>
      </c>
      <c r="CO153" s="42">
        <v>39</v>
      </c>
      <c r="CP153" s="42">
        <v>40</v>
      </c>
      <c r="CQ153" s="33"/>
    </row>
    <row r="154" spans="43:95" customFormat="1" ht="22.5" customHeight="1" thickBot="1" x14ac:dyDescent="0.35">
      <c r="AY154" s="50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2"/>
    </row>
    <row r="155" spans="43:95" customFormat="1" ht="22.5" customHeight="1" thickTop="1" x14ac:dyDescent="0.3">
      <c r="AY155" s="25"/>
      <c r="AZ155" s="26"/>
      <c r="BA155" s="26"/>
      <c r="BB155" s="26"/>
      <c r="BC155" s="26"/>
      <c r="BD155" s="26"/>
      <c r="BE155" s="85" t="str">
        <f>AT156</f>
        <v>N3</v>
      </c>
      <c r="BF155" s="85"/>
      <c r="BG155" s="85"/>
      <c r="BH155" s="85"/>
      <c r="BI155" s="85"/>
      <c r="BJ155" s="85"/>
      <c r="BK155" s="27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26"/>
      <c r="CQ155" s="28"/>
    </row>
    <row r="156" spans="43:95" customFormat="1" ht="22.5" customHeight="1" x14ac:dyDescent="0.3">
      <c r="AQ156" t="str">
        <f t="shared" ref="AQ156:AW157" si="17">E38</f>
        <v>kolo</v>
      </c>
      <c r="AR156">
        <f t="shared" si="17"/>
        <v>18</v>
      </c>
      <c r="AS156" t="str">
        <f t="shared" si="17"/>
        <v>HŘIŠTĚ</v>
      </c>
      <c r="AT156" t="str">
        <f t="shared" si="17"/>
        <v>N3</v>
      </c>
      <c r="AU156" t="str">
        <f t="shared" si="17"/>
        <v>A1</v>
      </c>
      <c r="AV156" t="str">
        <f t="shared" si="17"/>
        <v>:</v>
      </c>
      <c r="AW156" t="str">
        <f t="shared" si="17"/>
        <v>B2</v>
      </c>
      <c r="AY156" s="29"/>
      <c r="AZ156" s="86" t="str">
        <f>AQ156</f>
        <v>kolo</v>
      </c>
      <c r="BA156" s="86"/>
      <c r="BB156" s="86"/>
      <c r="BC156" s="30">
        <f>AQ157</f>
        <v>6</v>
      </c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87">
        <f>AR156</f>
        <v>18</v>
      </c>
      <c r="BT156" s="87"/>
      <c r="BU156" s="88" t="s">
        <v>8</v>
      </c>
      <c r="BV156" s="88"/>
      <c r="BW156" s="88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2"/>
      <c r="CL156" s="89" t="s">
        <v>9</v>
      </c>
      <c r="CM156" s="89"/>
      <c r="CN156" s="89"/>
      <c r="CO156" s="90">
        <f>IF(AS157=0,"",AS157)</f>
        <v>3</v>
      </c>
      <c r="CP156" s="90"/>
      <c r="CQ156" s="33"/>
    </row>
    <row r="157" spans="43:95" customFormat="1" ht="22.5" customHeight="1" x14ac:dyDescent="0.3">
      <c r="AQ157">
        <f t="shared" si="17"/>
        <v>6</v>
      </c>
      <c r="AR157" t="str">
        <f t="shared" si="17"/>
        <v>zápas</v>
      </c>
      <c r="AS157">
        <f t="shared" si="17"/>
        <v>3</v>
      </c>
      <c r="AT157">
        <f t="shared" si="17"/>
        <v>0</v>
      </c>
      <c r="AU157" t="str">
        <f t="shared" ca="1" si="17"/>
        <v>Kmochova</v>
      </c>
      <c r="AV157">
        <f t="shared" si="17"/>
        <v>0</v>
      </c>
      <c r="AW157" t="str">
        <f t="shared" ca="1" si="17"/>
        <v>Gymnázium</v>
      </c>
      <c r="AY157" s="29"/>
      <c r="AZ157" s="30"/>
      <c r="BA157" s="30"/>
      <c r="BB157" s="30"/>
      <c r="BC157" s="30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87"/>
      <c r="BT157" s="87"/>
      <c r="BU157" s="88"/>
      <c r="BV157" s="88"/>
      <c r="BW157" s="88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2"/>
      <c r="CL157" s="89"/>
      <c r="CM157" s="89"/>
      <c r="CN157" s="89"/>
      <c r="CO157" s="90"/>
      <c r="CP157" s="90"/>
      <c r="CQ157" s="33"/>
    </row>
    <row r="158" spans="43:95" customFormat="1" ht="22.5" customHeight="1" x14ac:dyDescent="0.3">
      <c r="AY158" s="29"/>
      <c r="AZ158" s="34"/>
      <c r="BA158" s="34"/>
      <c r="BB158" s="34"/>
      <c r="BC158" s="34"/>
      <c r="BD158" s="80" t="s">
        <v>11</v>
      </c>
      <c r="BE158" s="80"/>
      <c r="BF158" s="35" t="str">
        <f>AU156</f>
        <v>A1</v>
      </c>
      <c r="BG158" s="36" t="s">
        <v>12</v>
      </c>
      <c r="BH158" s="91">
        <f ca="1">IF(AU157="","",LOOKUP(BF158,$B$2:$B$51,$C$2:$C$50))</f>
        <v>0</v>
      </c>
      <c r="BI158" s="91"/>
      <c r="BJ158" s="91"/>
      <c r="BK158" s="91"/>
      <c r="BL158" s="91"/>
      <c r="BM158" s="91"/>
      <c r="BN158" s="91"/>
      <c r="BO158" s="91"/>
      <c r="BP158" s="91"/>
      <c r="BQ158" s="91"/>
      <c r="BR158" s="91"/>
      <c r="BS158" s="91"/>
      <c r="BT158" s="91"/>
      <c r="BU158" s="34"/>
      <c r="BV158" s="34"/>
      <c r="BW158" s="34"/>
      <c r="BX158" s="34"/>
      <c r="BY158" s="34"/>
      <c r="BZ158" s="80" t="s">
        <v>11</v>
      </c>
      <c r="CA158" s="80"/>
      <c r="CB158" s="35" t="str">
        <f>AW156</f>
        <v>B2</v>
      </c>
      <c r="CC158" s="36" t="s">
        <v>12</v>
      </c>
      <c r="CD158" s="91">
        <f ca="1">IF(AW157="","",LOOKUP(CB158,$B$2:$B$51,$C$2:$C$50))</f>
        <v>0</v>
      </c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  <c r="CP158" s="91"/>
      <c r="CQ158" s="33"/>
    </row>
    <row r="159" spans="43:95" customFormat="1" ht="22.5" customHeight="1" x14ac:dyDescent="0.3">
      <c r="AY159" s="29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7"/>
      <c r="CL159" s="37"/>
      <c r="CM159" s="37"/>
      <c r="CN159" s="37"/>
      <c r="CO159" s="37"/>
      <c r="CP159" s="37"/>
      <c r="CQ159" s="33"/>
    </row>
    <row r="160" spans="43:95" customFormat="1" ht="22.5" customHeight="1" x14ac:dyDescent="0.3">
      <c r="AY160" s="29"/>
      <c r="AZ160" s="38" t="s">
        <v>14</v>
      </c>
      <c r="BA160" s="39" t="str">
        <f>BF158</f>
        <v>A1</v>
      </c>
      <c r="BB160" s="40" t="s">
        <v>7</v>
      </c>
      <c r="BC160" s="41">
        <v>1</v>
      </c>
      <c r="BD160" s="41">
        <v>2</v>
      </c>
      <c r="BE160" s="41">
        <v>3</v>
      </c>
      <c r="BF160" s="41">
        <v>4</v>
      </c>
      <c r="BG160" s="41">
        <v>5</v>
      </c>
      <c r="BH160" s="41">
        <v>6</v>
      </c>
      <c r="BI160" s="41">
        <v>7</v>
      </c>
      <c r="BJ160" s="41">
        <v>8</v>
      </c>
      <c r="BK160" s="41">
        <v>9</v>
      </c>
      <c r="BL160" s="41">
        <v>10</v>
      </c>
      <c r="BM160" s="41">
        <v>11</v>
      </c>
      <c r="BN160" s="41">
        <v>12</v>
      </c>
      <c r="BO160" s="41">
        <v>13</v>
      </c>
      <c r="BP160" s="41">
        <v>14</v>
      </c>
      <c r="BQ160" s="41">
        <v>15</v>
      </c>
      <c r="BR160" s="41">
        <v>16</v>
      </c>
      <c r="BS160" s="41">
        <v>17</v>
      </c>
      <c r="BT160" s="41">
        <v>18</v>
      </c>
      <c r="BU160" s="41">
        <v>19</v>
      </c>
      <c r="BV160" s="41">
        <v>20</v>
      </c>
      <c r="BW160" s="41">
        <v>21</v>
      </c>
      <c r="BX160" s="41">
        <v>22</v>
      </c>
      <c r="BY160" s="41">
        <v>23</v>
      </c>
      <c r="BZ160" s="41">
        <v>24</v>
      </c>
      <c r="CA160" s="41">
        <v>25</v>
      </c>
      <c r="CB160" s="41">
        <v>26</v>
      </c>
      <c r="CC160" s="41">
        <v>27</v>
      </c>
      <c r="CD160" s="41">
        <v>28</v>
      </c>
      <c r="CE160" s="41">
        <v>29</v>
      </c>
      <c r="CF160" s="41">
        <v>30</v>
      </c>
      <c r="CG160" s="41">
        <v>31</v>
      </c>
      <c r="CH160" s="41">
        <v>32</v>
      </c>
      <c r="CI160" s="41">
        <v>33</v>
      </c>
      <c r="CJ160" s="41">
        <v>34</v>
      </c>
      <c r="CK160" s="42">
        <v>35</v>
      </c>
      <c r="CL160" s="42">
        <v>36</v>
      </c>
      <c r="CM160" s="42">
        <v>37</v>
      </c>
      <c r="CN160" s="42">
        <v>38</v>
      </c>
      <c r="CO160" s="42">
        <v>39</v>
      </c>
      <c r="CP160" s="42">
        <v>40</v>
      </c>
      <c r="CQ160" s="33"/>
    </row>
    <row r="161" spans="43:95" customFormat="1" ht="22.5" customHeight="1" x14ac:dyDescent="0.3">
      <c r="AY161" s="29"/>
      <c r="AZ161" s="43"/>
      <c r="BA161" s="44"/>
      <c r="BB161" s="59"/>
      <c r="BC161" s="45"/>
      <c r="BD161" s="45"/>
      <c r="BE161" s="45"/>
      <c r="BF161" s="45"/>
      <c r="BG161" s="45"/>
      <c r="BH161" s="45"/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  <c r="BS161" s="45"/>
      <c r="BT161" s="45"/>
      <c r="BU161" s="45"/>
      <c r="BV161" s="45"/>
      <c r="BW161" s="45"/>
      <c r="BX161" s="45"/>
      <c r="BY161" s="45"/>
      <c r="BZ161" s="45"/>
      <c r="CA161" s="45"/>
      <c r="CB161" s="45"/>
      <c r="CC161" s="45"/>
      <c r="CD161" s="45"/>
      <c r="CE161" s="45"/>
      <c r="CF161" s="45"/>
      <c r="CG161" s="45"/>
      <c r="CH161" s="45"/>
      <c r="CI161" s="45"/>
      <c r="CJ161" s="45"/>
      <c r="CK161" s="46"/>
      <c r="CL161" s="46"/>
      <c r="CM161" s="46"/>
      <c r="CN161" s="46"/>
      <c r="CO161" s="46"/>
      <c r="CP161" s="46"/>
      <c r="CQ161" s="33"/>
    </row>
    <row r="162" spans="43:95" customFormat="1" ht="22.5" customHeight="1" x14ac:dyDescent="0.3">
      <c r="AY162" s="29"/>
      <c r="AZ162" s="47" t="s">
        <v>14</v>
      </c>
      <c r="BA162" s="48" t="str">
        <f>CB158</f>
        <v>B2</v>
      </c>
      <c r="BB162" s="49" t="s">
        <v>7</v>
      </c>
      <c r="BC162" s="41">
        <v>1</v>
      </c>
      <c r="BD162" s="41">
        <v>2</v>
      </c>
      <c r="BE162" s="41">
        <v>3</v>
      </c>
      <c r="BF162" s="41">
        <v>4</v>
      </c>
      <c r="BG162" s="41">
        <v>5</v>
      </c>
      <c r="BH162" s="41">
        <v>6</v>
      </c>
      <c r="BI162" s="41">
        <v>7</v>
      </c>
      <c r="BJ162" s="41">
        <v>8</v>
      </c>
      <c r="BK162" s="41">
        <v>9</v>
      </c>
      <c r="BL162" s="41">
        <v>10</v>
      </c>
      <c r="BM162" s="41">
        <v>11</v>
      </c>
      <c r="BN162" s="41">
        <v>12</v>
      </c>
      <c r="BO162" s="41">
        <v>13</v>
      </c>
      <c r="BP162" s="41">
        <v>14</v>
      </c>
      <c r="BQ162" s="41">
        <v>15</v>
      </c>
      <c r="BR162" s="41">
        <v>16</v>
      </c>
      <c r="BS162" s="41">
        <v>17</v>
      </c>
      <c r="BT162" s="41">
        <v>18</v>
      </c>
      <c r="BU162" s="41">
        <v>19</v>
      </c>
      <c r="BV162" s="41">
        <v>20</v>
      </c>
      <c r="BW162" s="41">
        <v>21</v>
      </c>
      <c r="BX162" s="41">
        <v>22</v>
      </c>
      <c r="BY162" s="41">
        <v>23</v>
      </c>
      <c r="BZ162" s="41">
        <v>24</v>
      </c>
      <c r="CA162" s="41">
        <v>25</v>
      </c>
      <c r="CB162" s="41">
        <v>26</v>
      </c>
      <c r="CC162" s="41">
        <v>27</v>
      </c>
      <c r="CD162" s="41">
        <v>28</v>
      </c>
      <c r="CE162" s="41">
        <v>29</v>
      </c>
      <c r="CF162" s="41">
        <v>30</v>
      </c>
      <c r="CG162" s="41">
        <v>31</v>
      </c>
      <c r="CH162" s="41">
        <v>32</v>
      </c>
      <c r="CI162" s="41">
        <v>33</v>
      </c>
      <c r="CJ162" s="41">
        <v>34</v>
      </c>
      <c r="CK162" s="42">
        <v>35</v>
      </c>
      <c r="CL162" s="42">
        <v>36</v>
      </c>
      <c r="CM162" s="42">
        <v>37</v>
      </c>
      <c r="CN162" s="42">
        <v>38</v>
      </c>
      <c r="CO162" s="42">
        <v>39</v>
      </c>
      <c r="CP162" s="42">
        <v>40</v>
      </c>
      <c r="CQ162" s="33"/>
    </row>
    <row r="163" spans="43:95" customFormat="1" ht="22.5" customHeight="1" thickBot="1" x14ac:dyDescent="0.35">
      <c r="AY163" s="50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2"/>
    </row>
    <row r="164" spans="43:95" customFormat="1" ht="22.5" customHeight="1" thickTop="1" x14ac:dyDescent="0.3">
      <c r="AY164" s="25"/>
      <c r="AZ164" s="26"/>
      <c r="BA164" s="26"/>
      <c r="BB164" s="26"/>
      <c r="BC164" s="26"/>
      <c r="BD164" s="26"/>
      <c r="BE164" s="85" t="str">
        <f>AT165</f>
        <v>N4</v>
      </c>
      <c r="BF164" s="85"/>
      <c r="BG164" s="85"/>
      <c r="BH164" s="85"/>
      <c r="BI164" s="85"/>
      <c r="BJ164" s="85"/>
      <c r="BK164" s="27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26"/>
      <c r="CD164" s="26"/>
      <c r="CE164" s="26"/>
      <c r="CF164" s="26"/>
      <c r="CG164" s="26"/>
      <c r="CH164" s="26"/>
      <c r="CI164" s="26"/>
      <c r="CJ164" s="26"/>
      <c r="CK164" s="26"/>
      <c r="CL164" s="26"/>
      <c r="CM164" s="26"/>
      <c r="CN164" s="26"/>
      <c r="CO164" s="26"/>
      <c r="CP164" s="26"/>
      <c r="CQ164" s="28"/>
    </row>
    <row r="165" spans="43:95" customFormat="1" ht="22.5" customHeight="1" x14ac:dyDescent="0.3">
      <c r="AQ165" t="str">
        <f t="shared" ref="AQ165:AW166" si="18">E41</f>
        <v>kolo</v>
      </c>
      <c r="AR165">
        <f t="shared" si="18"/>
        <v>19</v>
      </c>
      <c r="AS165" t="str">
        <f t="shared" si="18"/>
        <v>HŘIŠTĚ</v>
      </c>
      <c r="AT165" t="str">
        <f t="shared" si="18"/>
        <v>N4</v>
      </c>
      <c r="AU165" t="str">
        <f t="shared" si="18"/>
        <v>B1</v>
      </c>
      <c r="AV165" t="str">
        <f t="shared" si="18"/>
        <v>:</v>
      </c>
      <c r="AW165" t="str">
        <f t="shared" si="18"/>
        <v>C2</v>
      </c>
      <c r="AY165" s="29"/>
      <c r="AZ165" s="86" t="str">
        <f>AQ165</f>
        <v>kolo</v>
      </c>
      <c r="BA165" s="86"/>
      <c r="BB165" s="86"/>
      <c r="BC165" s="30">
        <f>AQ166</f>
        <v>7</v>
      </c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87">
        <f>AR165</f>
        <v>19</v>
      </c>
      <c r="BT165" s="87"/>
      <c r="BU165" s="88" t="s">
        <v>8</v>
      </c>
      <c r="BV165" s="88"/>
      <c r="BW165" s="88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2"/>
      <c r="CL165" s="89" t="s">
        <v>9</v>
      </c>
      <c r="CM165" s="89"/>
      <c r="CN165" s="89"/>
      <c r="CO165" s="90" t="str">
        <f>IF(AS166=0,"",AS166)</f>
        <v/>
      </c>
      <c r="CP165" s="90"/>
      <c r="CQ165" s="33"/>
    </row>
    <row r="166" spans="43:95" customFormat="1" ht="22.5" customHeight="1" x14ac:dyDescent="0.3">
      <c r="AQ166">
        <f t="shared" si="18"/>
        <v>7</v>
      </c>
      <c r="AR166" t="str">
        <f t="shared" si="18"/>
        <v>zápas</v>
      </c>
      <c r="AS166">
        <f t="shared" si="18"/>
        <v>0</v>
      </c>
      <c r="AT166">
        <f t="shared" si="18"/>
        <v>0</v>
      </c>
      <c r="AU166" t="str">
        <f t="shared" ca="1" si="18"/>
        <v>Pečky</v>
      </c>
      <c r="AV166">
        <f t="shared" si="18"/>
        <v>0</v>
      </c>
      <c r="AW166" t="str">
        <f t="shared" ca="1" si="18"/>
        <v>Velký Osek</v>
      </c>
      <c r="AY166" s="29"/>
      <c r="AZ166" s="30"/>
      <c r="BA166" s="30"/>
      <c r="BB166" s="30"/>
      <c r="BC166" s="30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87"/>
      <c r="BT166" s="87"/>
      <c r="BU166" s="88"/>
      <c r="BV166" s="88"/>
      <c r="BW166" s="88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2"/>
      <c r="CL166" s="89"/>
      <c r="CM166" s="89"/>
      <c r="CN166" s="89"/>
      <c r="CO166" s="90"/>
      <c r="CP166" s="90"/>
      <c r="CQ166" s="33"/>
    </row>
    <row r="167" spans="43:95" customFormat="1" ht="22.5" customHeight="1" x14ac:dyDescent="0.3">
      <c r="AY167" s="29"/>
      <c r="AZ167" s="34"/>
      <c r="BA167" s="34"/>
      <c r="BB167" s="34"/>
      <c r="BC167" s="34"/>
      <c r="BD167" s="80" t="s">
        <v>11</v>
      </c>
      <c r="BE167" s="80"/>
      <c r="BF167" s="35" t="str">
        <f>AU165</f>
        <v>B1</v>
      </c>
      <c r="BG167" s="36" t="s">
        <v>12</v>
      </c>
      <c r="BH167" s="91">
        <f ca="1">IF(AU166="","",LOOKUP(BF167,$B$2:$B$51,$C$2:$C$50))</f>
        <v>0</v>
      </c>
      <c r="BI167" s="91"/>
      <c r="BJ167" s="91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34"/>
      <c r="BV167" s="34"/>
      <c r="BW167" s="34"/>
      <c r="BX167" s="34"/>
      <c r="BY167" s="34"/>
      <c r="BZ167" s="80" t="s">
        <v>11</v>
      </c>
      <c r="CA167" s="80"/>
      <c r="CB167" s="35" t="str">
        <f>AW165</f>
        <v>C2</v>
      </c>
      <c r="CC167" s="36" t="s">
        <v>12</v>
      </c>
      <c r="CD167" s="91">
        <f ca="1">IF(AW166="","",LOOKUP(CB167,$B$2:$B$51,$C$2:$C$50))</f>
        <v>0</v>
      </c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  <c r="CQ167" s="33"/>
    </row>
    <row r="168" spans="43:95" customFormat="1" ht="22.5" customHeight="1" x14ac:dyDescent="0.3">
      <c r="AY168" s="29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4"/>
      <c r="CC168" s="34"/>
      <c r="CD168" s="34"/>
      <c r="CE168" s="34"/>
      <c r="CF168" s="34"/>
      <c r="CG168" s="34"/>
      <c r="CH168" s="34"/>
      <c r="CI168" s="34"/>
      <c r="CJ168" s="34"/>
      <c r="CK168" s="37"/>
      <c r="CL168" s="37"/>
      <c r="CM168" s="37"/>
      <c r="CN168" s="37"/>
      <c r="CO168" s="37"/>
      <c r="CP168" s="37"/>
      <c r="CQ168" s="33"/>
    </row>
    <row r="169" spans="43:95" customFormat="1" ht="22.5" customHeight="1" x14ac:dyDescent="0.3">
      <c r="AY169" s="29"/>
      <c r="AZ169" s="38" t="s">
        <v>14</v>
      </c>
      <c r="BA169" s="39" t="str">
        <f>BF167</f>
        <v>B1</v>
      </c>
      <c r="BB169" s="40" t="s">
        <v>7</v>
      </c>
      <c r="BC169" s="41">
        <v>1</v>
      </c>
      <c r="BD169" s="41">
        <v>2</v>
      </c>
      <c r="BE169" s="41">
        <v>3</v>
      </c>
      <c r="BF169" s="41">
        <v>4</v>
      </c>
      <c r="BG169" s="41">
        <v>5</v>
      </c>
      <c r="BH169" s="41">
        <v>6</v>
      </c>
      <c r="BI169" s="41">
        <v>7</v>
      </c>
      <c r="BJ169" s="41">
        <v>8</v>
      </c>
      <c r="BK169" s="41">
        <v>9</v>
      </c>
      <c r="BL169" s="41">
        <v>10</v>
      </c>
      <c r="BM169" s="41">
        <v>11</v>
      </c>
      <c r="BN169" s="41">
        <v>12</v>
      </c>
      <c r="BO169" s="41">
        <v>13</v>
      </c>
      <c r="BP169" s="41">
        <v>14</v>
      </c>
      <c r="BQ169" s="41">
        <v>15</v>
      </c>
      <c r="BR169" s="41">
        <v>16</v>
      </c>
      <c r="BS169" s="41">
        <v>17</v>
      </c>
      <c r="BT169" s="41">
        <v>18</v>
      </c>
      <c r="BU169" s="41">
        <v>19</v>
      </c>
      <c r="BV169" s="41">
        <v>20</v>
      </c>
      <c r="BW169" s="41">
        <v>21</v>
      </c>
      <c r="BX169" s="41">
        <v>22</v>
      </c>
      <c r="BY169" s="41">
        <v>23</v>
      </c>
      <c r="BZ169" s="41">
        <v>24</v>
      </c>
      <c r="CA169" s="41">
        <v>25</v>
      </c>
      <c r="CB169" s="41">
        <v>26</v>
      </c>
      <c r="CC169" s="41">
        <v>27</v>
      </c>
      <c r="CD169" s="41">
        <v>28</v>
      </c>
      <c r="CE169" s="41">
        <v>29</v>
      </c>
      <c r="CF169" s="41">
        <v>30</v>
      </c>
      <c r="CG169" s="41">
        <v>31</v>
      </c>
      <c r="CH169" s="41">
        <v>32</v>
      </c>
      <c r="CI169" s="41">
        <v>33</v>
      </c>
      <c r="CJ169" s="41">
        <v>34</v>
      </c>
      <c r="CK169" s="42">
        <v>35</v>
      </c>
      <c r="CL169" s="42">
        <v>36</v>
      </c>
      <c r="CM169" s="42">
        <v>37</v>
      </c>
      <c r="CN169" s="42">
        <v>38</v>
      </c>
      <c r="CO169" s="42">
        <v>39</v>
      </c>
      <c r="CP169" s="42">
        <v>40</v>
      </c>
      <c r="CQ169" s="33"/>
    </row>
    <row r="170" spans="43:95" customFormat="1" ht="22.5" customHeight="1" x14ac:dyDescent="0.3">
      <c r="AY170" s="29"/>
      <c r="AZ170" s="43"/>
      <c r="BA170" s="44"/>
      <c r="BB170" s="59"/>
      <c r="BC170" s="45"/>
      <c r="BD170" s="45"/>
      <c r="BE170" s="45"/>
      <c r="BF170" s="45"/>
      <c r="BG170" s="45"/>
      <c r="BH170" s="45"/>
      <c r="BI170" s="45"/>
      <c r="BJ170" s="45"/>
      <c r="BK170" s="45"/>
      <c r="BL170" s="45"/>
      <c r="BM170" s="45"/>
      <c r="BN170" s="45"/>
      <c r="BO170" s="45"/>
      <c r="BP170" s="45"/>
      <c r="BQ170" s="45"/>
      <c r="BR170" s="45"/>
      <c r="BS170" s="45"/>
      <c r="BT170" s="45"/>
      <c r="BU170" s="45"/>
      <c r="BV170" s="45"/>
      <c r="BW170" s="45"/>
      <c r="BX170" s="45"/>
      <c r="BY170" s="45"/>
      <c r="BZ170" s="45"/>
      <c r="CA170" s="45"/>
      <c r="CB170" s="45"/>
      <c r="CC170" s="45"/>
      <c r="CD170" s="45"/>
      <c r="CE170" s="45"/>
      <c r="CF170" s="45"/>
      <c r="CG170" s="45"/>
      <c r="CH170" s="45"/>
      <c r="CI170" s="45"/>
      <c r="CJ170" s="45"/>
      <c r="CK170" s="46"/>
      <c r="CL170" s="46"/>
      <c r="CM170" s="46"/>
      <c r="CN170" s="46"/>
      <c r="CO170" s="46"/>
      <c r="CP170" s="46"/>
      <c r="CQ170" s="33"/>
    </row>
    <row r="171" spans="43:95" customFormat="1" ht="22.5" customHeight="1" x14ac:dyDescent="0.3">
      <c r="AY171" s="29"/>
      <c r="AZ171" s="47" t="s">
        <v>14</v>
      </c>
      <c r="BA171" s="48" t="str">
        <f>CB167</f>
        <v>C2</v>
      </c>
      <c r="BB171" s="49" t="s">
        <v>7</v>
      </c>
      <c r="BC171" s="41">
        <v>1</v>
      </c>
      <c r="BD171" s="41">
        <v>2</v>
      </c>
      <c r="BE171" s="41">
        <v>3</v>
      </c>
      <c r="BF171" s="41">
        <v>4</v>
      </c>
      <c r="BG171" s="41">
        <v>5</v>
      </c>
      <c r="BH171" s="41">
        <v>6</v>
      </c>
      <c r="BI171" s="41">
        <v>7</v>
      </c>
      <c r="BJ171" s="41">
        <v>8</v>
      </c>
      <c r="BK171" s="41">
        <v>9</v>
      </c>
      <c r="BL171" s="41">
        <v>10</v>
      </c>
      <c r="BM171" s="41">
        <v>11</v>
      </c>
      <c r="BN171" s="41">
        <v>12</v>
      </c>
      <c r="BO171" s="41">
        <v>13</v>
      </c>
      <c r="BP171" s="41">
        <v>14</v>
      </c>
      <c r="BQ171" s="41">
        <v>15</v>
      </c>
      <c r="BR171" s="41">
        <v>16</v>
      </c>
      <c r="BS171" s="41">
        <v>17</v>
      </c>
      <c r="BT171" s="41">
        <v>18</v>
      </c>
      <c r="BU171" s="41">
        <v>19</v>
      </c>
      <c r="BV171" s="41">
        <v>20</v>
      </c>
      <c r="BW171" s="41">
        <v>21</v>
      </c>
      <c r="BX171" s="41">
        <v>22</v>
      </c>
      <c r="BY171" s="41">
        <v>23</v>
      </c>
      <c r="BZ171" s="41">
        <v>24</v>
      </c>
      <c r="CA171" s="41">
        <v>25</v>
      </c>
      <c r="CB171" s="41">
        <v>26</v>
      </c>
      <c r="CC171" s="41">
        <v>27</v>
      </c>
      <c r="CD171" s="41">
        <v>28</v>
      </c>
      <c r="CE171" s="41">
        <v>29</v>
      </c>
      <c r="CF171" s="41">
        <v>30</v>
      </c>
      <c r="CG171" s="41">
        <v>31</v>
      </c>
      <c r="CH171" s="41">
        <v>32</v>
      </c>
      <c r="CI171" s="41">
        <v>33</v>
      </c>
      <c r="CJ171" s="41">
        <v>34</v>
      </c>
      <c r="CK171" s="42">
        <v>35</v>
      </c>
      <c r="CL171" s="42">
        <v>36</v>
      </c>
      <c r="CM171" s="42">
        <v>37</v>
      </c>
      <c r="CN171" s="42">
        <v>38</v>
      </c>
      <c r="CO171" s="42">
        <v>39</v>
      </c>
      <c r="CP171" s="42">
        <v>40</v>
      </c>
      <c r="CQ171" s="33"/>
    </row>
    <row r="172" spans="43:95" customFormat="1" ht="22.5" customHeight="1" thickBot="1" x14ac:dyDescent="0.35">
      <c r="AY172" s="50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2"/>
    </row>
    <row r="173" spans="43:95" customFormat="1" ht="22.5" customHeight="1" thickTop="1" thickBot="1" x14ac:dyDescent="0.35">
      <c r="AY173" s="53"/>
      <c r="AZ173" s="53"/>
      <c r="BA173" s="53"/>
      <c r="BB173" s="53"/>
      <c r="BC173" s="53"/>
      <c r="BD173" s="53"/>
      <c r="BE173" s="53"/>
      <c r="BF173" s="53"/>
      <c r="BG173" s="53"/>
      <c r="BH173" s="53"/>
      <c r="BI173" s="53"/>
      <c r="BJ173" s="53"/>
      <c r="BK173" s="53"/>
      <c r="BL173" s="53"/>
      <c r="BM173" s="53"/>
      <c r="BN173" s="53"/>
      <c r="BO173" s="53"/>
      <c r="BP173" s="53"/>
      <c r="BQ173" s="53"/>
      <c r="BR173" s="53"/>
      <c r="BS173" s="53"/>
      <c r="BT173" s="53"/>
      <c r="BU173" s="53"/>
      <c r="BV173" s="53"/>
      <c r="BW173" s="53"/>
      <c r="BX173" s="53"/>
      <c r="BY173" s="53"/>
      <c r="BZ173" s="53"/>
      <c r="CA173" s="53"/>
      <c r="CB173" s="53"/>
      <c r="CC173" s="53"/>
      <c r="CD173" s="53"/>
      <c r="CE173" s="53"/>
      <c r="CF173" s="53"/>
      <c r="CG173" s="53"/>
      <c r="CH173" s="53"/>
      <c r="CI173" s="53"/>
      <c r="CJ173" s="53"/>
      <c r="CK173" s="53"/>
      <c r="CL173" s="53"/>
      <c r="CM173" s="53"/>
      <c r="CN173" s="53"/>
      <c r="CO173" s="53"/>
      <c r="CP173" s="53"/>
      <c r="CQ173" s="53"/>
    </row>
    <row r="174" spans="43:95" customFormat="1" ht="22.5" customHeight="1" thickTop="1" x14ac:dyDescent="0.3">
      <c r="AY174" s="25"/>
      <c r="AZ174" s="26"/>
      <c r="BA174" s="26"/>
      <c r="BB174" s="26"/>
      <c r="BC174" s="26"/>
      <c r="BD174" s="26"/>
      <c r="BE174" s="85" t="str">
        <f>AT175</f>
        <v>U1</v>
      </c>
      <c r="BF174" s="85"/>
      <c r="BG174" s="85"/>
      <c r="BH174" s="85"/>
      <c r="BI174" s="85"/>
      <c r="BJ174" s="85"/>
      <c r="BK174" s="27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  <c r="BY174" s="26"/>
      <c r="BZ174" s="26"/>
      <c r="CA174" s="26"/>
      <c r="CB174" s="26"/>
      <c r="CC174" s="26"/>
      <c r="CD174" s="26"/>
      <c r="CE174" s="26"/>
      <c r="CF174" s="26"/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  <c r="CQ174" s="28"/>
    </row>
    <row r="175" spans="43:95" customFormat="1" ht="22.5" customHeight="1" x14ac:dyDescent="0.3">
      <c r="AQ175" t="str">
        <f t="shared" ref="AQ175:AW176" si="19">E43</f>
        <v>kolo</v>
      </c>
      <c r="AR175">
        <f t="shared" si="19"/>
        <v>20</v>
      </c>
      <c r="AS175" t="str">
        <f t="shared" si="19"/>
        <v>HŘIŠTĚ</v>
      </c>
      <c r="AT175" t="str">
        <f t="shared" si="19"/>
        <v>U1</v>
      </c>
      <c r="AU175" t="str">
        <f t="shared" si="19"/>
        <v>poražený N1</v>
      </c>
      <c r="AV175" t="str">
        <f t="shared" si="19"/>
        <v>:</v>
      </c>
      <c r="AW175" t="str">
        <f t="shared" si="19"/>
        <v>poražený N3</v>
      </c>
      <c r="AY175" s="29"/>
      <c r="AZ175" s="86" t="str">
        <f>AQ175</f>
        <v>kolo</v>
      </c>
      <c r="BA175" s="86"/>
      <c r="BB175" s="86"/>
      <c r="BC175" s="30">
        <f>AQ176</f>
        <v>7</v>
      </c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87">
        <f>AR175</f>
        <v>20</v>
      </c>
      <c r="BT175" s="87"/>
      <c r="BU175" s="88" t="s">
        <v>8</v>
      </c>
      <c r="BV175" s="88"/>
      <c r="BW175" s="88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2"/>
      <c r="CL175" s="89" t="s">
        <v>9</v>
      </c>
      <c r="CM175" s="89"/>
      <c r="CN175" s="89"/>
      <c r="CO175" s="90" t="str">
        <f>IF(AS176=0,"",AS176)</f>
        <v/>
      </c>
      <c r="CP175" s="90"/>
      <c r="CQ175" s="33"/>
    </row>
    <row r="176" spans="43:95" customFormat="1" ht="22.5" customHeight="1" x14ac:dyDescent="0.3">
      <c r="AQ176">
        <f t="shared" si="19"/>
        <v>7</v>
      </c>
      <c r="AR176" t="str">
        <f t="shared" si="19"/>
        <v>zápas</v>
      </c>
      <c r="AS176">
        <f t="shared" si="19"/>
        <v>0</v>
      </c>
      <c r="AT176">
        <f t="shared" si="19"/>
        <v>0</v>
      </c>
      <c r="AU176" t="str">
        <f t="shared" ca="1" si="19"/>
        <v>Velim</v>
      </c>
      <c r="AV176">
        <f t="shared" si="19"/>
        <v>0</v>
      </c>
      <c r="AW176" t="str">
        <f t="shared" ca="1" si="19"/>
        <v>Gymnázium</v>
      </c>
      <c r="AY176" s="29"/>
      <c r="AZ176" s="30"/>
      <c r="BA176" s="30"/>
      <c r="BB176" s="30"/>
      <c r="BC176" s="30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87"/>
      <c r="BT176" s="87"/>
      <c r="BU176" s="88"/>
      <c r="BV176" s="88"/>
      <c r="BW176" s="88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2"/>
      <c r="CL176" s="89"/>
      <c r="CM176" s="89"/>
      <c r="CN176" s="89"/>
      <c r="CO176" s="90"/>
      <c r="CP176" s="90"/>
      <c r="CQ176" s="33"/>
    </row>
    <row r="177" spans="43:95" customFormat="1" ht="22.5" customHeight="1" x14ac:dyDescent="0.3">
      <c r="AY177" s="29"/>
      <c r="AZ177" s="34"/>
      <c r="BA177" s="34"/>
      <c r="BB177" s="34"/>
      <c r="BC177" s="34"/>
      <c r="BD177" s="80" t="s">
        <v>81</v>
      </c>
      <c r="BE177" s="80"/>
      <c r="BF177" s="80" t="str">
        <f>AU175</f>
        <v>poražený N1</v>
      </c>
      <c r="BG177" s="80"/>
      <c r="BH177" s="80"/>
      <c r="BI177" s="80"/>
      <c r="BJ177" s="56"/>
      <c r="BK177" s="56"/>
      <c r="BL177" s="56"/>
      <c r="BM177" s="56"/>
      <c r="BN177" s="56"/>
      <c r="BO177" s="56"/>
      <c r="BP177" s="56"/>
      <c r="BQ177" s="56"/>
      <c r="BR177" s="56"/>
      <c r="BS177" s="56"/>
      <c r="BT177" s="56"/>
      <c r="BU177" s="34"/>
      <c r="BV177" s="34"/>
      <c r="BW177" s="34"/>
      <c r="BX177" s="34"/>
      <c r="BY177" s="34"/>
      <c r="BZ177" s="80" t="s">
        <v>80</v>
      </c>
      <c r="CA177" s="80"/>
      <c r="CB177" s="80" t="str">
        <f>AW175</f>
        <v>poražený N3</v>
      </c>
      <c r="CC177" s="80"/>
      <c r="CD177" s="80"/>
      <c r="CE177" s="80"/>
      <c r="CF177" s="56"/>
      <c r="CG177" s="56"/>
      <c r="CH177" s="56"/>
      <c r="CI177" s="56"/>
      <c r="CJ177" s="56"/>
      <c r="CK177" s="56"/>
      <c r="CL177" s="56"/>
      <c r="CM177" s="56"/>
      <c r="CN177" s="56"/>
      <c r="CO177" s="56"/>
      <c r="CP177" s="56"/>
      <c r="CQ177" s="33"/>
    </row>
    <row r="178" spans="43:95" customFormat="1" ht="22.5" customHeight="1" x14ac:dyDescent="0.3">
      <c r="AY178" s="29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4"/>
      <c r="CC178" s="34"/>
      <c r="CD178" s="34"/>
      <c r="CE178" s="34"/>
      <c r="CF178" s="34"/>
      <c r="CG178" s="34"/>
      <c r="CH178" s="34"/>
      <c r="CI178" s="34"/>
      <c r="CJ178" s="34"/>
      <c r="CK178" s="37"/>
      <c r="CL178" s="37"/>
      <c r="CM178" s="37"/>
      <c r="CN178" s="37"/>
      <c r="CO178" s="37"/>
      <c r="CP178" s="37"/>
      <c r="CQ178" s="33"/>
    </row>
    <row r="179" spans="43:95" customFormat="1" ht="22.5" customHeight="1" x14ac:dyDescent="0.3">
      <c r="AY179" s="29"/>
      <c r="AZ179" s="38" t="s">
        <v>14</v>
      </c>
      <c r="BA179" s="55">
        <v>1</v>
      </c>
      <c r="BB179" s="81"/>
      <c r="BC179" s="81"/>
      <c r="BD179" s="81"/>
      <c r="BE179" s="81"/>
      <c r="BF179" s="81"/>
      <c r="BG179" s="81"/>
      <c r="BH179" s="81"/>
      <c r="BI179" s="81"/>
      <c r="BJ179" s="81"/>
      <c r="BK179" s="82"/>
      <c r="BL179" s="41" t="s">
        <v>7</v>
      </c>
      <c r="BM179" s="41">
        <v>1</v>
      </c>
      <c r="BN179" s="41">
        <v>2</v>
      </c>
      <c r="BO179" s="41">
        <v>3</v>
      </c>
      <c r="BP179" s="41">
        <v>4</v>
      </c>
      <c r="BQ179" s="41">
        <v>5</v>
      </c>
      <c r="BR179" s="41">
        <v>6</v>
      </c>
      <c r="BS179" s="41">
        <v>7</v>
      </c>
      <c r="BT179" s="41">
        <v>8</v>
      </c>
      <c r="BU179" s="41">
        <v>9</v>
      </c>
      <c r="BV179" s="41">
        <v>10</v>
      </c>
      <c r="BW179" s="41">
        <v>11</v>
      </c>
      <c r="BX179" s="41">
        <v>12</v>
      </c>
      <c r="BY179" s="41">
        <v>13</v>
      </c>
      <c r="BZ179" s="41">
        <v>14</v>
      </c>
      <c r="CA179" s="41">
        <v>15</v>
      </c>
      <c r="CB179" s="41">
        <v>16</v>
      </c>
      <c r="CC179" s="41">
        <v>17</v>
      </c>
      <c r="CD179" s="41">
        <v>18</v>
      </c>
      <c r="CE179" s="41">
        <v>19</v>
      </c>
      <c r="CF179" s="41">
        <v>20</v>
      </c>
      <c r="CG179" s="41">
        <v>21</v>
      </c>
      <c r="CH179" s="41">
        <v>22</v>
      </c>
      <c r="CI179" s="41">
        <v>23</v>
      </c>
      <c r="CJ179" s="41">
        <v>24</v>
      </c>
      <c r="CK179" s="41">
        <v>25</v>
      </c>
      <c r="CL179" s="41">
        <v>26</v>
      </c>
      <c r="CM179" s="41">
        <v>27</v>
      </c>
      <c r="CN179" s="41">
        <v>28</v>
      </c>
      <c r="CO179" s="41">
        <v>29</v>
      </c>
      <c r="CP179" s="41">
        <v>30</v>
      </c>
      <c r="CQ179" s="33"/>
    </row>
    <row r="180" spans="43:95" customFormat="1" ht="22.5" customHeight="1" x14ac:dyDescent="0.3">
      <c r="AY180" s="29"/>
      <c r="AZ180" s="43"/>
      <c r="BA180" s="44"/>
      <c r="BB180" s="59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  <c r="BP180" s="45"/>
      <c r="BQ180" s="45"/>
      <c r="BR180" s="45"/>
      <c r="BS180" s="45"/>
      <c r="BT180" s="45"/>
      <c r="BU180" s="45"/>
      <c r="BV180" s="45"/>
      <c r="BW180" s="45"/>
      <c r="BX180" s="45"/>
      <c r="BY180" s="45"/>
      <c r="BZ180" s="45"/>
      <c r="CA180" s="45"/>
      <c r="CB180" s="45"/>
      <c r="CC180" s="45"/>
      <c r="CD180" s="45"/>
      <c r="CE180" s="45"/>
      <c r="CF180" s="45"/>
      <c r="CG180" s="45"/>
      <c r="CH180" s="45"/>
      <c r="CI180" s="45"/>
      <c r="CJ180" s="45"/>
      <c r="CK180" s="46"/>
      <c r="CL180" s="46"/>
      <c r="CM180" s="46"/>
      <c r="CN180" s="46"/>
      <c r="CO180" s="46"/>
      <c r="CP180" s="46"/>
      <c r="CQ180" s="33"/>
    </row>
    <row r="181" spans="43:95" customFormat="1" ht="22.5" customHeight="1" x14ac:dyDescent="0.3">
      <c r="AY181" s="29"/>
      <c r="AZ181" s="47" t="s">
        <v>14</v>
      </c>
      <c r="BA181" s="54">
        <v>2</v>
      </c>
      <c r="BB181" s="83"/>
      <c r="BC181" s="83"/>
      <c r="BD181" s="83"/>
      <c r="BE181" s="83"/>
      <c r="BF181" s="83"/>
      <c r="BG181" s="83"/>
      <c r="BH181" s="83"/>
      <c r="BI181" s="83"/>
      <c r="BJ181" s="83"/>
      <c r="BK181" s="84"/>
      <c r="BL181" s="41" t="s">
        <v>7</v>
      </c>
      <c r="BM181" s="41">
        <v>1</v>
      </c>
      <c r="BN181" s="41">
        <v>2</v>
      </c>
      <c r="BO181" s="41">
        <v>3</v>
      </c>
      <c r="BP181" s="41">
        <v>4</v>
      </c>
      <c r="BQ181" s="41">
        <v>5</v>
      </c>
      <c r="BR181" s="41">
        <v>6</v>
      </c>
      <c r="BS181" s="41">
        <v>7</v>
      </c>
      <c r="BT181" s="41">
        <v>8</v>
      </c>
      <c r="BU181" s="41">
        <v>9</v>
      </c>
      <c r="BV181" s="41">
        <v>10</v>
      </c>
      <c r="BW181" s="41">
        <v>11</v>
      </c>
      <c r="BX181" s="41">
        <v>12</v>
      </c>
      <c r="BY181" s="41">
        <v>13</v>
      </c>
      <c r="BZ181" s="41">
        <v>14</v>
      </c>
      <c r="CA181" s="41">
        <v>15</v>
      </c>
      <c r="CB181" s="41">
        <v>16</v>
      </c>
      <c r="CC181" s="41">
        <v>17</v>
      </c>
      <c r="CD181" s="41">
        <v>18</v>
      </c>
      <c r="CE181" s="41">
        <v>19</v>
      </c>
      <c r="CF181" s="41">
        <v>20</v>
      </c>
      <c r="CG181" s="41">
        <v>21</v>
      </c>
      <c r="CH181" s="41">
        <v>22</v>
      </c>
      <c r="CI181" s="41">
        <v>23</v>
      </c>
      <c r="CJ181" s="41">
        <v>24</v>
      </c>
      <c r="CK181" s="41">
        <v>25</v>
      </c>
      <c r="CL181" s="41">
        <v>26</v>
      </c>
      <c r="CM181" s="41">
        <v>27</v>
      </c>
      <c r="CN181" s="41">
        <v>28</v>
      </c>
      <c r="CO181" s="41">
        <v>29</v>
      </c>
      <c r="CP181" s="41">
        <v>30</v>
      </c>
      <c r="CQ181" s="33"/>
    </row>
    <row r="182" spans="43:95" customFormat="1" ht="22.5" customHeight="1" thickBot="1" x14ac:dyDescent="0.35">
      <c r="AY182" s="50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2"/>
    </row>
    <row r="183" spans="43:95" customFormat="1" ht="22.5" customHeight="1" thickTop="1" x14ac:dyDescent="0.3">
      <c r="AY183" s="25"/>
      <c r="AZ183" s="26"/>
      <c r="BA183" s="26"/>
      <c r="BB183" s="26"/>
      <c r="BC183" s="26"/>
      <c r="BD183" s="26"/>
      <c r="BE183" s="85" t="str">
        <f>AT184</f>
        <v>U2</v>
      </c>
      <c r="BF183" s="85"/>
      <c r="BG183" s="85"/>
      <c r="BH183" s="85"/>
      <c r="BI183" s="85"/>
      <c r="BJ183" s="85"/>
      <c r="BK183" s="27"/>
      <c r="BL183" s="26"/>
      <c r="BM183" s="26"/>
      <c r="BN183" s="26"/>
      <c r="BO183" s="26"/>
      <c r="BP183" s="26"/>
      <c r="BQ183" s="26"/>
      <c r="BR183" s="26"/>
      <c r="BS183" s="26"/>
      <c r="BT183" s="26"/>
      <c r="BU183" s="26"/>
      <c r="BV183" s="26"/>
      <c r="BW183" s="26"/>
      <c r="BX183" s="26"/>
      <c r="BY183" s="26"/>
      <c r="BZ183" s="26"/>
      <c r="CA183" s="26"/>
      <c r="CB183" s="26"/>
      <c r="CC183" s="26"/>
      <c r="CD183" s="26"/>
      <c r="CE183" s="26"/>
      <c r="CF183" s="26"/>
      <c r="CG183" s="26"/>
      <c r="CH183" s="26"/>
      <c r="CI183" s="26"/>
      <c r="CJ183" s="26"/>
      <c r="CK183" s="26"/>
      <c r="CL183" s="26"/>
      <c r="CM183" s="26"/>
      <c r="CN183" s="26"/>
      <c r="CO183" s="26"/>
      <c r="CP183" s="26"/>
      <c r="CQ183" s="28"/>
    </row>
    <row r="184" spans="43:95" customFormat="1" ht="22.5" customHeight="1" x14ac:dyDescent="0.3">
      <c r="AQ184" t="str">
        <f t="shared" ref="AQ184:AW185" si="20">E45</f>
        <v>kolo</v>
      </c>
      <c r="AR184">
        <f t="shared" si="20"/>
        <v>21</v>
      </c>
      <c r="AS184" t="str">
        <f t="shared" si="20"/>
        <v>HŘIŠTĚ</v>
      </c>
      <c r="AT184" t="str">
        <f t="shared" si="20"/>
        <v>U2</v>
      </c>
      <c r="AU184" t="str">
        <f t="shared" si="20"/>
        <v>poražený N2</v>
      </c>
      <c r="AV184" t="str">
        <f t="shared" si="20"/>
        <v>:</v>
      </c>
      <c r="AW184" t="str">
        <f t="shared" si="20"/>
        <v>poražený N4</v>
      </c>
      <c r="AY184" s="29"/>
      <c r="AZ184" s="86" t="str">
        <f>AQ184</f>
        <v>kolo</v>
      </c>
      <c r="BA184" s="86"/>
      <c r="BB184" s="86"/>
      <c r="BC184" s="30">
        <f>AQ185</f>
        <v>7</v>
      </c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87">
        <f>AR184</f>
        <v>21</v>
      </c>
      <c r="BT184" s="87"/>
      <c r="BU184" s="88" t="s">
        <v>8</v>
      </c>
      <c r="BV184" s="88"/>
      <c r="BW184" s="88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2"/>
      <c r="CL184" s="89" t="s">
        <v>9</v>
      </c>
      <c r="CM184" s="89"/>
      <c r="CN184" s="89"/>
      <c r="CO184" s="90" t="str">
        <f>IF(AS185=0,"",AS185)</f>
        <v/>
      </c>
      <c r="CP184" s="90"/>
      <c r="CQ184" s="33"/>
    </row>
    <row r="185" spans="43:95" customFormat="1" ht="22.5" customHeight="1" x14ac:dyDescent="0.3">
      <c r="AQ185">
        <f t="shared" si="20"/>
        <v>7</v>
      </c>
      <c r="AR185" t="str">
        <f t="shared" si="20"/>
        <v>zápas</v>
      </c>
      <c r="AS185">
        <f t="shared" si="20"/>
        <v>0</v>
      </c>
      <c r="AT185">
        <f t="shared" si="20"/>
        <v>0</v>
      </c>
      <c r="AU185" t="str">
        <f t="shared" ca="1" si="20"/>
        <v>Mnichovická</v>
      </c>
      <c r="AV185">
        <f t="shared" si="20"/>
        <v>0</v>
      </c>
      <c r="AW185" t="str">
        <f t="shared" ca="1" si="20"/>
        <v>Velký Osek</v>
      </c>
      <c r="AY185" s="29"/>
      <c r="AZ185" s="30"/>
      <c r="BA185" s="30"/>
      <c r="BB185" s="30"/>
      <c r="BC185" s="30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87"/>
      <c r="BT185" s="87"/>
      <c r="BU185" s="88"/>
      <c r="BV185" s="88"/>
      <c r="BW185" s="88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2"/>
      <c r="CL185" s="89"/>
      <c r="CM185" s="89"/>
      <c r="CN185" s="89"/>
      <c r="CO185" s="90"/>
      <c r="CP185" s="90"/>
      <c r="CQ185" s="33"/>
    </row>
    <row r="186" spans="43:95" customFormat="1" ht="22.5" customHeight="1" x14ac:dyDescent="0.3">
      <c r="AY186" s="29"/>
      <c r="AZ186" s="34"/>
      <c r="BA186" s="34"/>
      <c r="BB186" s="34"/>
      <c r="BC186" s="34"/>
      <c r="BD186" s="80" t="s">
        <v>81</v>
      </c>
      <c r="BE186" s="80"/>
      <c r="BF186" s="80" t="str">
        <f>AU184</f>
        <v>poražený N2</v>
      </c>
      <c r="BG186" s="80"/>
      <c r="BH186" s="80"/>
      <c r="BI186" s="80"/>
      <c r="BJ186" s="56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34"/>
      <c r="BV186" s="34"/>
      <c r="BW186" s="34"/>
      <c r="BX186" s="34"/>
      <c r="BY186" s="34"/>
      <c r="BZ186" s="80" t="s">
        <v>80</v>
      </c>
      <c r="CA186" s="80"/>
      <c r="CB186" s="80" t="str">
        <f>AW184</f>
        <v>poražený N4</v>
      </c>
      <c r="CC186" s="80"/>
      <c r="CD186" s="80"/>
      <c r="CE186" s="80"/>
      <c r="CF186" s="56"/>
      <c r="CG186" s="56"/>
      <c r="CH186" s="56"/>
      <c r="CI186" s="56"/>
      <c r="CJ186" s="56"/>
      <c r="CK186" s="56"/>
      <c r="CL186" s="56"/>
      <c r="CM186" s="56"/>
      <c r="CN186" s="56"/>
      <c r="CO186" s="56"/>
      <c r="CP186" s="56"/>
      <c r="CQ186" s="33"/>
    </row>
    <row r="187" spans="43:95" customFormat="1" ht="22.5" customHeight="1" x14ac:dyDescent="0.3">
      <c r="AY187" s="29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  <c r="CG187" s="34"/>
      <c r="CH187" s="34"/>
      <c r="CI187" s="34"/>
      <c r="CJ187" s="34"/>
      <c r="CK187" s="37"/>
      <c r="CL187" s="37"/>
      <c r="CM187" s="37"/>
      <c r="CN187" s="37"/>
      <c r="CO187" s="37"/>
      <c r="CP187" s="37"/>
      <c r="CQ187" s="33"/>
    </row>
    <row r="188" spans="43:95" customFormat="1" ht="22.5" customHeight="1" x14ac:dyDescent="0.3">
      <c r="AY188" s="29"/>
      <c r="AZ188" s="38" t="s">
        <v>14</v>
      </c>
      <c r="BA188" s="55">
        <v>1</v>
      </c>
      <c r="BB188" s="81"/>
      <c r="BC188" s="81"/>
      <c r="BD188" s="81"/>
      <c r="BE188" s="81"/>
      <c r="BF188" s="81"/>
      <c r="BG188" s="81"/>
      <c r="BH188" s="81"/>
      <c r="BI188" s="81"/>
      <c r="BJ188" s="81"/>
      <c r="BK188" s="82"/>
      <c r="BL188" s="41" t="s">
        <v>7</v>
      </c>
      <c r="BM188" s="41">
        <v>1</v>
      </c>
      <c r="BN188" s="41">
        <v>2</v>
      </c>
      <c r="BO188" s="41">
        <v>3</v>
      </c>
      <c r="BP188" s="41">
        <v>4</v>
      </c>
      <c r="BQ188" s="41">
        <v>5</v>
      </c>
      <c r="BR188" s="41">
        <v>6</v>
      </c>
      <c r="BS188" s="41">
        <v>7</v>
      </c>
      <c r="BT188" s="41">
        <v>8</v>
      </c>
      <c r="BU188" s="41">
        <v>9</v>
      </c>
      <c r="BV188" s="41">
        <v>10</v>
      </c>
      <c r="BW188" s="41">
        <v>11</v>
      </c>
      <c r="BX188" s="41">
        <v>12</v>
      </c>
      <c r="BY188" s="41">
        <v>13</v>
      </c>
      <c r="BZ188" s="41">
        <v>14</v>
      </c>
      <c r="CA188" s="41">
        <v>15</v>
      </c>
      <c r="CB188" s="41">
        <v>16</v>
      </c>
      <c r="CC188" s="41">
        <v>17</v>
      </c>
      <c r="CD188" s="41">
        <v>18</v>
      </c>
      <c r="CE188" s="41">
        <v>19</v>
      </c>
      <c r="CF188" s="41">
        <v>20</v>
      </c>
      <c r="CG188" s="41">
        <v>21</v>
      </c>
      <c r="CH188" s="41">
        <v>22</v>
      </c>
      <c r="CI188" s="41">
        <v>23</v>
      </c>
      <c r="CJ188" s="41">
        <v>24</v>
      </c>
      <c r="CK188" s="41">
        <v>25</v>
      </c>
      <c r="CL188" s="41">
        <v>26</v>
      </c>
      <c r="CM188" s="41">
        <v>27</v>
      </c>
      <c r="CN188" s="41">
        <v>28</v>
      </c>
      <c r="CO188" s="41">
        <v>29</v>
      </c>
      <c r="CP188" s="41">
        <v>30</v>
      </c>
      <c r="CQ188" s="33"/>
    </row>
    <row r="189" spans="43:95" customFormat="1" ht="22.5" customHeight="1" x14ac:dyDescent="0.3">
      <c r="AY189" s="29"/>
      <c r="AZ189" s="43"/>
      <c r="BA189" s="44"/>
      <c r="BB189" s="59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5"/>
      <c r="BN189" s="45"/>
      <c r="BO189" s="45"/>
      <c r="BP189" s="45"/>
      <c r="BQ189" s="45"/>
      <c r="BR189" s="45"/>
      <c r="BS189" s="45"/>
      <c r="BT189" s="45"/>
      <c r="BU189" s="45"/>
      <c r="BV189" s="45"/>
      <c r="BW189" s="45"/>
      <c r="BX189" s="45"/>
      <c r="BY189" s="45"/>
      <c r="BZ189" s="45"/>
      <c r="CA189" s="45"/>
      <c r="CB189" s="45"/>
      <c r="CC189" s="45"/>
      <c r="CD189" s="45"/>
      <c r="CE189" s="45"/>
      <c r="CF189" s="45"/>
      <c r="CG189" s="45"/>
      <c r="CH189" s="45"/>
      <c r="CI189" s="45"/>
      <c r="CJ189" s="45"/>
      <c r="CK189" s="46"/>
      <c r="CL189" s="46"/>
      <c r="CM189" s="46"/>
      <c r="CN189" s="46"/>
      <c r="CO189" s="46"/>
      <c r="CP189" s="46"/>
      <c r="CQ189" s="33"/>
    </row>
    <row r="190" spans="43:95" customFormat="1" ht="22.5" customHeight="1" x14ac:dyDescent="0.3">
      <c r="AY190" s="29"/>
      <c r="AZ190" s="47" t="s">
        <v>14</v>
      </c>
      <c r="BA190" s="54">
        <v>2</v>
      </c>
      <c r="BB190" s="83"/>
      <c r="BC190" s="83"/>
      <c r="BD190" s="83"/>
      <c r="BE190" s="83"/>
      <c r="BF190" s="83"/>
      <c r="BG190" s="83"/>
      <c r="BH190" s="83"/>
      <c r="BI190" s="83"/>
      <c r="BJ190" s="83"/>
      <c r="BK190" s="84"/>
      <c r="BL190" s="41" t="s">
        <v>7</v>
      </c>
      <c r="BM190" s="41">
        <v>1</v>
      </c>
      <c r="BN190" s="41">
        <v>2</v>
      </c>
      <c r="BO190" s="41">
        <v>3</v>
      </c>
      <c r="BP190" s="41">
        <v>4</v>
      </c>
      <c r="BQ190" s="41">
        <v>5</v>
      </c>
      <c r="BR190" s="41">
        <v>6</v>
      </c>
      <c r="BS190" s="41">
        <v>7</v>
      </c>
      <c r="BT190" s="41">
        <v>8</v>
      </c>
      <c r="BU190" s="41">
        <v>9</v>
      </c>
      <c r="BV190" s="41">
        <v>10</v>
      </c>
      <c r="BW190" s="41">
        <v>11</v>
      </c>
      <c r="BX190" s="41">
        <v>12</v>
      </c>
      <c r="BY190" s="41">
        <v>13</v>
      </c>
      <c r="BZ190" s="41">
        <v>14</v>
      </c>
      <c r="CA190" s="41">
        <v>15</v>
      </c>
      <c r="CB190" s="41">
        <v>16</v>
      </c>
      <c r="CC190" s="41">
        <v>17</v>
      </c>
      <c r="CD190" s="41">
        <v>18</v>
      </c>
      <c r="CE190" s="41">
        <v>19</v>
      </c>
      <c r="CF190" s="41">
        <v>20</v>
      </c>
      <c r="CG190" s="41">
        <v>21</v>
      </c>
      <c r="CH190" s="41">
        <v>22</v>
      </c>
      <c r="CI190" s="41">
        <v>23</v>
      </c>
      <c r="CJ190" s="41">
        <v>24</v>
      </c>
      <c r="CK190" s="41">
        <v>25</v>
      </c>
      <c r="CL190" s="41">
        <v>26</v>
      </c>
      <c r="CM190" s="41">
        <v>27</v>
      </c>
      <c r="CN190" s="41">
        <v>28</v>
      </c>
      <c r="CO190" s="41">
        <v>29</v>
      </c>
      <c r="CP190" s="41">
        <v>30</v>
      </c>
      <c r="CQ190" s="33"/>
    </row>
    <row r="191" spans="43:95" customFormat="1" ht="22.5" customHeight="1" thickBot="1" x14ac:dyDescent="0.35">
      <c r="AY191" s="50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2"/>
    </row>
    <row r="192" spans="43:95" customFormat="1" ht="22.5" customHeight="1" thickTop="1" x14ac:dyDescent="0.3">
      <c r="AY192" s="25"/>
      <c r="AZ192" s="26"/>
      <c r="BA192" s="26"/>
      <c r="BB192" s="26"/>
      <c r="BC192" s="26"/>
      <c r="BD192" s="26"/>
      <c r="BE192" s="85" t="str">
        <f>AT193</f>
        <v>S1</v>
      </c>
      <c r="BF192" s="85"/>
      <c r="BG192" s="85"/>
      <c r="BH192" s="85"/>
      <c r="BI192" s="85"/>
      <c r="BJ192" s="85"/>
      <c r="BK192" s="27"/>
      <c r="BL192" s="26"/>
      <c r="BM192" s="26"/>
      <c r="BN192" s="26"/>
      <c r="BO192" s="26"/>
      <c r="BP192" s="26"/>
      <c r="BQ192" s="26"/>
      <c r="BR192" s="26"/>
      <c r="BS192" s="26"/>
      <c r="BT192" s="26"/>
      <c r="BU192" s="26"/>
      <c r="BV192" s="26"/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G192" s="26"/>
      <c r="CH192" s="26"/>
      <c r="CI192" s="26"/>
      <c r="CJ192" s="26"/>
      <c r="CK192" s="26"/>
      <c r="CL192" s="26"/>
      <c r="CM192" s="26"/>
      <c r="CN192" s="26"/>
      <c r="CO192" s="26"/>
      <c r="CP192" s="26"/>
      <c r="CQ192" s="28"/>
    </row>
    <row r="193" spans="43:95" customFormat="1" ht="22.5" customHeight="1" x14ac:dyDescent="0.3">
      <c r="AQ193" t="str">
        <f t="shared" ref="AQ193:AW194" si="21">E47</f>
        <v>kolo</v>
      </c>
      <c r="AR193">
        <f t="shared" si="21"/>
        <v>22</v>
      </c>
      <c r="AS193" t="str">
        <f t="shared" si="21"/>
        <v>HŘIŠTĚ</v>
      </c>
      <c r="AT193" t="str">
        <f t="shared" si="21"/>
        <v>S1</v>
      </c>
      <c r="AU193" t="str">
        <f t="shared" si="21"/>
        <v>vítěz N1</v>
      </c>
      <c r="AV193" t="str">
        <f t="shared" si="21"/>
        <v>:</v>
      </c>
      <c r="AW193" t="str">
        <f t="shared" si="21"/>
        <v>vítěz N3</v>
      </c>
      <c r="AY193" s="29"/>
      <c r="AZ193" s="86" t="str">
        <f>AQ193</f>
        <v>kolo</v>
      </c>
      <c r="BA193" s="86"/>
      <c r="BB193" s="86"/>
      <c r="BC193" s="30">
        <f>AQ194</f>
        <v>8</v>
      </c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87">
        <f>AR193</f>
        <v>22</v>
      </c>
      <c r="BT193" s="87"/>
      <c r="BU193" s="88" t="s">
        <v>8</v>
      </c>
      <c r="BV193" s="88"/>
      <c r="BW193" s="88"/>
      <c r="BX193" s="31"/>
      <c r="BY193" s="31"/>
      <c r="BZ193" s="31"/>
      <c r="CA193" s="31"/>
      <c r="CB193" s="31"/>
      <c r="CC193" s="31"/>
      <c r="CD193" s="31"/>
      <c r="CE193" s="31"/>
      <c r="CF193" s="31"/>
      <c r="CG193" s="31"/>
      <c r="CH193" s="31"/>
      <c r="CI193" s="31"/>
      <c r="CJ193" s="31"/>
      <c r="CK193" s="32"/>
      <c r="CL193" s="89" t="s">
        <v>9</v>
      </c>
      <c r="CM193" s="89"/>
      <c r="CN193" s="89"/>
      <c r="CO193" s="90" t="str">
        <f>IF(AS194=0,"",AS194)</f>
        <v/>
      </c>
      <c r="CP193" s="90"/>
      <c r="CQ193" s="33"/>
    </row>
    <row r="194" spans="43:95" customFormat="1" ht="22.5" customHeight="1" x14ac:dyDescent="0.3">
      <c r="AQ194">
        <f t="shared" si="21"/>
        <v>8</v>
      </c>
      <c r="AR194" t="str">
        <f t="shared" si="21"/>
        <v>zápas</v>
      </c>
      <c r="AS194">
        <f t="shared" si="21"/>
        <v>0</v>
      </c>
      <c r="AT194">
        <f t="shared" si="21"/>
        <v>0</v>
      </c>
      <c r="AU194" t="str">
        <f t="shared" ca="1" si="21"/>
        <v>Ovčárecká</v>
      </c>
      <c r="AV194">
        <f t="shared" si="21"/>
        <v>0</v>
      </c>
      <c r="AW194" t="str">
        <f t="shared" ca="1" si="21"/>
        <v>Kmochova</v>
      </c>
      <c r="AY194" s="29"/>
      <c r="AZ194" s="30"/>
      <c r="BA194" s="30"/>
      <c r="BB194" s="30"/>
      <c r="BC194" s="30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87"/>
      <c r="BT194" s="87"/>
      <c r="BU194" s="88"/>
      <c r="BV194" s="88"/>
      <c r="BW194" s="88"/>
      <c r="BX194" s="31"/>
      <c r="BY194" s="31"/>
      <c r="BZ194" s="31"/>
      <c r="CA194" s="31"/>
      <c r="CB194" s="31"/>
      <c r="CC194" s="31"/>
      <c r="CD194" s="31"/>
      <c r="CE194" s="31"/>
      <c r="CF194" s="31"/>
      <c r="CG194" s="31"/>
      <c r="CH194" s="31"/>
      <c r="CI194" s="31"/>
      <c r="CJ194" s="31"/>
      <c r="CK194" s="32"/>
      <c r="CL194" s="89"/>
      <c r="CM194" s="89"/>
      <c r="CN194" s="89"/>
      <c r="CO194" s="90"/>
      <c r="CP194" s="90"/>
      <c r="CQ194" s="33"/>
    </row>
    <row r="195" spans="43:95" customFormat="1" ht="22.5" customHeight="1" x14ac:dyDescent="0.3">
      <c r="AY195" s="29"/>
      <c r="AZ195" s="34"/>
      <c r="BA195" s="34"/>
      <c r="BB195" s="34"/>
      <c r="BC195" s="34"/>
      <c r="BD195" s="80" t="s">
        <v>81</v>
      </c>
      <c r="BE195" s="80"/>
      <c r="BF195" s="80" t="str">
        <f>AU193</f>
        <v>vítěz N1</v>
      </c>
      <c r="BG195" s="80"/>
      <c r="BH195" s="80"/>
      <c r="BI195" s="80"/>
      <c r="BJ195" s="56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34"/>
      <c r="BV195" s="34"/>
      <c r="BW195" s="34"/>
      <c r="BX195" s="34"/>
      <c r="BY195" s="34"/>
      <c r="BZ195" s="80" t="s">
        <v>80</v>
      </c>
      <c r="CA195" s="80"/>
      <c r="CB195" s="80" t="str">
        <f>AW193</f>
        <v>vítěz N3</v>
      </c>
      <c r="CC195" s="80"/>
      <c r="CD195" s="80"/>
      <c r="CE195" s="80"/>
      <c r="CF195" s="56"/>
      <c r="CG195" s="56"/>
      <c r="CH195" s="56"/>
      <c r="CI195" s="56"/>
      <c r="CJ195" s="56"/>
      <c r="CK195" s="56"/>
      <c r="CL195" s="56"/>
      <c r="CM195" s="56"/>
      <c r="CN195" s="56"/>
      <c r="CO195" s="56"/>
      <c r="CP195" s="56"/>
      <c r="CQ195" s="33"/>
    </row>
    <row r="196" spans="43:95" customFormat="1" ht="22.5" customHeight="1" x14ac:dyDescent="0.3">
      <c r="AY196" s="29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  <c r="CB196" s="34"/>
      <c r="CC196" s="34"/>
      <c r="CD196" s="34"/>
      <c r="CE196" s="34"/>
      <c r="CF196" s="34"/>
      <c r="CG196" s="34"/>
      <c r="CH196" s="34"/>
      <c r="CI196" s="34"/>
      <c r="CJ196" s="34"/>
      <c r="CK196" s="37"/>
      <c r="CL196" s="37"/>
      <c r="CM196" s="37"/>
      <c r="CN196" s="37"/>
      <c r="CO196" s="37"/>
      <c r="CP196" s="37"/>
      <c r="CQ196" s="33"/>
    </row>
    <row r="197" spans="43:95" customFormat="1" ht="22.5" customHeight="1" x14ac:dyDescent="0.3">
      <c r="AY197" s="29"/>
      <c r="AZ197" s="38" t="s">
        <v>14</v>
      </c>
      <c r="BA197" s="55">
        <v>1</v>
      </c>
      <c r="BB197" s="81"/>
      <c r="BC197" s="81"/>
      <c r="BD197" s="81"/>
      <c r="BE197" s="81"/>
      <c r="BF197" s="81"/>
      <c r="BG197" s="81"/>
      <c r="BH197" s="81"/>
      <c r="BI197" s="81"/>
      <c r="BJ197" s="81"/>
      <c r="BK197" s="82"/>
      <c r="BL197" s="41" t="s">
        <v>7</v>
      </c>
      <c r="BM197" s="41">
        <v>1</v>
      </c>
      <c r="BN197" s="41">
        <v>2</v>
      </c>
      <c r="BO197" s="41">
        <v>3</v>
      </c>
      <c r="BP197" s="41">
        <v>4</v>
      </c>
      <c r="BQ197" s="41">
        <v>5</v>
      </c>
      <c r="BR197" s="41">
        <v>6</v>
      </c>
      <c r="BS197" s="41">
        <v>7</v>
      </c>
      <c r="BT197" s="41">
        <v>8</v>
      </c>
      <c r="BU197" s="41">
        <v>9</v>
      </c>
      <c r="BV197" s="41">
        <v>10</v>
      </c>
      <c r="BW197" s="41">
        <v>11</v>
      </c>
      <c r="BX197" s="41">
        <v>12</v>
      </c>
      <c r="BY197" s="41">
        <v>13</v>
      </c>
      <c r="BZ197" s="41">
        <v>14</v>
      </c>
      <c r="CA197" s="41">
        <v>15</v>
      </c>
      <c r="CB197" s="41">
        <v>16</v>
      </c>
      <c r="CC197" s="41">
        <v>17</v>
      </c>
      <c r="CD197" s="41">
        <v>18</v>
      </c>
      <c r="CE197" s="41">
        <v>19</v>
      </c>
      <c r="CF197" s="41">
        <v>20</v>
      </c>
      <c r="CG197" s="41">
        <v>21</v>
      </c>
      <c r="CH197" s="41">
        <v>22</v>
      </c>
      <c r="CI197" s="41">
        <v>23</v>
      </c>
      <c r="CJ197" s="41">
        <v>24</v>
      </c>
      <c r="CK197" s="41">
        <v>25</v>
      </c>
      <c r="CL197" s="41">
        <v>26</v>
      </c>
      <c r="CM197" s="41">
        <v>27</v>
      </c>
      <c r="CN197" s="41">
        <v>28</v>
      </c>
      <c r="CO197" s="41">
        <v>29</v>
      </c>
      <c r="CP197" s="41">
        <v>30</v>
      </c>
      <c r="CQ197" s="33"/>
    </row>
    <row r="198" spans="43:95" customFormat="1" ht="22.5" customHeight="1" x14ac:dyDescent="0.3">
      <c r="AY198" s="29"/>
      <c r="AZ198" s="43"/>
      <c r="BA198" s="44"/>
      <c r="BB198" s="59"/>
      <c r="BC198" s="45"/>
      <c r="BD198" s="45"/>
      <c r="BE198" s="45"/>
      <c r="BF198" s="45"/>
      <c r="BG198" s="45"/>
      <c r="BH198" s="45"/>
      <c r="BI198" s="45"/>
      <c r="BJ198" s="45"/>
      <c r="BK198" s="45"/>
      <c r="BL198" s="45"/>
      <c r="BM198" s="45"/>
      <c r="BN198" s="45"/>
      <c r="BO198" s="45"/>
      <c r="BP198" s="45"/>
      <c r="BQ198" s="45"/>
      <c r="BR198" s="45"/>
      <c r="BS198" s="45"/>
      <c r="BT198" s="45"/>
      <c r="BU198" s="45"/>
      <c r="BV198" s="45"/>
      <c r="BW198" s="45"/>
      <c r="BX198" s="45"/>
      <c r="BY198" s="45"/>
      <c r="BZ198" s="45"/>
      <c r="CA198" s="45"/>
      <c r="CB198" s="45"/>
      <c r="CC198" s="45"/>
      <c r="CD198" s="45"/>
      <c r="CE198" s="45"/>
      <c r="CF198" s="45"/>
      <c r="CG198" s="45"/>
      <c r="CH198" s="45"/>
      <c r="CI198" s="45"/>
      <c r="CJ198" s="45"/>
      <c r="CK198" s="46"/>
      <c r="CL198" s="46"/>
      <c r="CM198" s="46"/>
      <c r="CN198" s="46"/>
      <c r="CO198" s="46"/>
      <c r="CP198" s="46"/>
      <c r="CQ198" s="33"/>
    </row>
    <row r="199" spans="43:95" customFormat="1" ht="22.5" customHeight="1" x14ac:dyDescent="0.3">
      <c r="AY199" s="29"/>
      <c r="AZ199" s="47" t="s">
        <v>14</v>
      </c>
      <c r="BA199" s="54">
        <v>2</v>
      </c>
      <c r="BB199" s="83"/>
      <c r="BC199" s="83"/>
      <c r="BD199" s="83"/>
      <c r="BE199" s="83"/>
      <c r="BF199" s="83"/>
      <c r="BG199" s="83"/>
      <c r="BH199" s="83"/>
      <c r="BI199" s="83"/>
      <c r="BJ199" s="83"/>
      <c r="BK199" s="84"/>
      <c r="BL199" s="41" t="s">
        <v>7</v>
      </c>
      <c r="BM199" s="41">
        <v>1</v>
      </c>
      <c r="BN199" s="41">
        <v>2</v>
      </c>
      <c r="BO199" s="41">
        <v>3</v>
      </c>
      <c r="BP199" s="41">
        <v>4</v>
      </c>
      <c r="BQ199" s="41">
        <v>5</v>
      </c>
      <c r="BR199" s="41">
        <v>6</v>
      </c>
      <c r="BS199" s="41">
        <v>7</v>
      </c>
      <c r="BT199" s="41">
        <v>8</v>
      </c>
      <c r="BU199" s="41">
        <v>9</v>
      </c>
      <c r="BV199" s="41">
        <v>10</v>
      </c>
      <c r="BW199" s="41">
        <v>11</v>
      </c>
      <c r="BX199" s="41">
        <v>12</v>
      </c>
      <c r="BY199" s="41">
        <v>13</v>
      </c>
      <c r="BZ199" s="41">
        <v>14</v>
      </c>
      <c r="CA199" s="41">
        <v>15</v>
      </c>
      <c r="CB199" s="41">
        <v>16</v>
      </c>
      <c r="CC199" s="41">
        <v>17</v>
      </c>
      <c r="CD199" s="41">
        <v>18</v>
      </c>
      <c r="CE199" s="41">
        <v>19</v>
      </c>
      <c r="CF199" s="41">
        <v>20</v>
      </c>
      <c r="CG199" s="41">
        <v>21</v>
      </c>
      <c r="CH199" s="41">
        <v>22</v>
      </c>
      <c r="CI199" s="41">
        <v>23</v>
      </c>
      <c r="CJ199" s="41">
        <v>24</v>
      </c>
      <c r="CK199" s="41">
        <v>25</v>
      </c>
      <c r="CL199" s="41">
        <v>26</v>
      </c>
      <c r="CM199" s="41">
        <v>27</v>
      </c>
      <c r="CN199" s="41">
        <v>28</v>
      </c>
      <c r="CO199" s="41">
        <v>29</v>
      </c>
      <c r="CP199" s="41">
        <v>30</v>
      </c>
      <c r="CQ199" s="33"/>
    </row>
    <row r="200" spans="43:95" customFormat="1" ht="22.5" customHeight="1" thickBot="1" x14ac:dyDescent="0.35">
      <c r="AY200" s="50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2"/>
    </row>
    <row r="201" spans="43:95" customFormat="1" ht="22.5" customHeight="1" thickTop="1" x14ac:dyDescent="0.3">
      <c r="AY201" s="25"/>
      <c r="AZ201" s="26"/>
      <c r="BA201" s="26"/>
      <c r="BB201" s="26"/>
      <c r="BC201" s="26"/>
      <c r="BD201" s="26"/>
      <c r="BE201" s="85" t="str">
        <f>AT202</f>
        <v>S2</v>
      </c>
      <c r="BF201" s="85"/>
      <c r="BG201" s="85"/>
      <c r="BH201" s="85"/>
      <c r="BI201" s="85"/>
      <c r="BJ201" s="85"/>
      <c r="BK201" s="27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8"/>
    </row>
    <row r="202" spans="43:95" customFormat="1" ht="22.5" customHeight="1" x14ac:dyDescent="0.3">
      <c r="AQ202" t="str">
        <f t="shared" ref="AQ202:AW203" si="22">E49</f>
        <v>kolo</v>
      </c>
      <c r="AR202">
        <f t="shared" si="22"/>
        <v>23</v>
      </c>
      <c r="AS202" t="str">
        <f t="shared" si="22"/>
        <v>HŘIŠTĚ</v>
      </c>
      <c r="AT202" t="str">
        <f t="shared" si="22"/>
        <v>S2</v>
      </c>
      <c r="AU202" t="str">
        <f t="shared" si="22"/>
        <v>vítěz N2</v>
      </c>
      <c r="AV202" t="str">
        <f t="shared" si="22"/>
        <v>:</v>
      </c>
      <c r="AW202" t="str">
        <f t="shared" si="22"/>
        <v>vítěz N4</v>
      </c>
      <c r="AY202" s="29"/>
      <c r="AZ202" s="86" t="str">
        <f>AQ202</f>
        <v>kolo</v>
      </c>
      <c r="BA202" s="86"/>
      <c r="BB202" s="86"/>
      <c r="BC202" s="30">
        <f>AQ203</f>
        <v>8</v>
      </c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87">
        <f>AR202</f>
        <v>23</v>
      </c>
      <c r="BT202" s="87"/>
      <c r="BU202" s="88" t="s">
        <v>8</v>
      </c>
      <c r="BV202" s="88"/>
      <c r="BW202" s="88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2"/>
      <c r="CL202" s="89" t="s">
        <v>9</v>
      </c>
      <c r="CM202" s="89"/>
      <c r="CN202" s="89"/>
      <c r="CO202" s="90" t="str">
        <f>IF(AS203=0,"",AS203)</f>
        <v/>
      </c>
      <c r="CP202" s="90"/>
      <c r="CQ202" s="33"/>
    </row>
    <row r="203" spans="43:95" customFormat="1" ht="22.5" customHeight="1" x14ac:dyDescent="0.3">
      <c r="AQ203">
        <f t="shared" si="22"/>
        <v>8</v>
      </c>
      <c r="AR203" t="str">
        <f t="shared" si="22"/>
        <v>zápas</v>
      </c>
      <c r="AS203">
        <f t="shared" si="22"/>
        <v>0</v>
      </c>
      <c r="AT203">
        <f t="shared" si="22"/>
        <v>0</v>
      </c>
      <c r="AU203" t="str">
        <f t="shared" ca="1" si="22"/>
        <v>Masarykova</v>
      </c>
      <c r="AV203">
        <f t="shared" si="22"/>
        <v>0</v>
      </c>
      <c r="AW203" t="str">
        <f t="shared" ca="1" si="22"/>
        <v>Pečky</v>
      </c>
      <c r="AY203" s="29"/>
      <c r="AZ203" s="30"/>
      <c r="BA203" s="30"/>
      <c r="BB203" s="30"/>
      <c r="BC203" s="30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87"/>
      <c r="BT203" s="87"/>
      <c r="BU203" s="88"/>
      <c r="BV203" s="88"/>
      <c r="BW203" s="88"/>
      <c r="BX203" s="31"/>
      <c r="BY203" s="31"/>
      <c r="BZ203" s="31"/>
      <c r="CA203" s="31"/>
      <c r="CB203" s="31"/>
      <c r="CC203" s="31"/>
      <c r="CD203" s="31"/>
      <c r="CE203" s="31"/>
      <c r="CF203" s="31"/>
      <c r="CG203" s="31"/>
      <c r="CH203" s="31"/>
      <c r="CI203" s="31"/>
      <c r="CJ203" s="31"/>
      <c r="CK203" s="32"/>
      <c r="CL203" s="89"/>
      <c r="CM203" s="89"/>
      <c r="CN203" s="89"/>
      <c r="CO203" s="90"/>
      <c r="CP203" s="90"/>
      <c r="CQ203" s="33"/>
    </row>
    <row r="204" spans="43:95" customFormat="1" ht="22.5" customHeight="1" x14ac:dyDescent="0.3">
      <c r="AY204" s="29"/>
      <c r="AZ204" s="34"/>
      <c r="BA204" s="34"/>
      <c r="BB204" s="34"/>
      <c r="BC204" s="34"/>
      <c r="BD204" s="80" t="s">
        <v>81</v>
      </c>
      <c r="BE204" s="80"/>
      <c r="BF204" s="80" t="str">
        <f>AU202</f>
        <v>vítěz N2</v>
      </c>
      <c r="BG204" s="80"/>
      <c r="BH204" s="80"/>
      <c r="BI204" s="80"/>
      <c r="BJ204" s="5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34"/>
      <c r="BV204" s="34"/>
      <c r="BW204" s="34"/>
      <c r="BX204" s="34"/>
      <c r="BY204" s="34"/>
      <c r="BZ204" s="80" t="s">
        <v>80</v>
      </c>
      <c r="CA204" s="80"/>
      <c r="CB204" s="80" t="str">
        <f>AW202</f>
        <v>vítěz N4</v>
      </c>
      <c r="CC204" s="80"/>
      <c r="CD204" s="80"/>
      <c r="CE204" s="80"/>
      <c r="CF204" s="56"/>
      <c r="CG204" s="56"/>
      <c r="CH204" s="56"/>
      <c r="CI204" s="56"/>
      <c r="CJ204" s="56"/>
      <c r="CK204" s="56"/>
      <c r="CL204" s="56"/>
      <c r="CM204" s="56"/>
      <c r="CN204" s="56"/>
      <c r="CO204" s="56"/>
      <c r="CP204" s="56"/>
      <c r="CQ204" s="33"/>
    </row>
    <row r="205" spans="43:95" customFormat="1" ht="22.5" customHeight="1" x14ac:dyDescent="0.3">
      <c r="AY205" s="29"/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L205" s="34"/>
      <c r="BM205" s="34"/>
      <c r="BN205" s="34"/>
      <c r="BO205" s="34"/>
      <c r="BP205" s="34"/>
      <c r="BQ205" s="34"/>
      <c r="BR205" s="34"/>
      <c r="BS205" s="34"/>
      <c r="BT205" s="34"/>
      <c r="BU205" s="34"/>
      <c r="BV205" s="34"/>
      <c r="BW205" s="34"/>
      <c r="BX205" s="34"/>
      <c r="BY205" s="34"/>
      <c r="BZ205" s="34"/>
      <c r="CA205" s="34"/>
      <c r="CB205" s="34"/>
      <c r="CC205" s="34"/>
      <c r="CD205" s="34"/>
      <c r="CE205" s="34"/>
      <c r="CF205" s="34"/>
      <c r="CG205" s="34"/>
      <c r="CH205" s="34"/>
      <c r="CI205" s="34"/>
      <c r="CJ205" s="34"/>
      <c r="CK205" s="37"/>
      <c r="CL205" s="37"/>
      <c r="CM205" s="37"/>
      <c r="CN205" s="37"/>
      <c r="CO205" s="37"/>
      <c r="CP205" s="37"/>
      <c r="CQ205" s="33"/>
    </row>
    <row r="206" spans="43:95" customFormat="1" ht="22.5" customHeight="1" x14ac:dyDescent="0.3">
      <c r="AY206" s="29"/>
      <c r="AZ206" s="38" t="s">
        <v>14</v>
      </c>
      <c r="BA206" s="55">
        <v>1</v>
      </c>
      <c r="BB206" s="81"/>
      <c r="BC206" s="81"/>
      <c r="BD206" s="81"/>
      <c r="BE206" s="81"/>
      <c r="BF206" s="81"/>
      <c r="BG206" s="81"/>
      <c r="BH206" s="81"/>
      <c r="BI206" s="81"/>
      <c r="BJ206" s="81"/>
      <c r="BK206" s="82"/>
      <c r="BL206" s="41" t="s">
        <v>7</v>
      </c>
      <c r="BM206" s="41">
        <v>1</v>
      </c>
      <c r="BN206" s="41">
        <v>2</v>
      </c>
      <c r="BO206" s="41">
        <v>3</v>
      </c>
      <c r="BP206" s="41">
        <v>4</v>
      </c>
      <c r="BQ206" s="41">
        <v>5</v>
      </c>
      <c r="BR206" s="41">
        <v>6</v>
      </c>
      <c r="BS206" s="41">
        <v>7</v>
      </c>
      <c r="BT206" s="41">
        <v>8</v>
      </c>
      <c r="BU206" s="41">
        <v>9</v>
      </c>
      <c r="BV206" s="41">
        <v>10</v>
      </c>
      <c r="BW206" s="41">
        <v>11</v>
      </c>
      <c r="BX206" s="41">
        <v>12</v>
      </c>
      <c r="BY206" s="41">
        <v>13</v>
      </c>
      <c r="BZ206" s="41">
        <v>14</v>
      </c>
      <c r="CA206" s="41">
        <v>15</v>
      </c>
      <c r="CB206" s="41">
        <v>16</v>
      </c>
      <c r="CC206" s="41">
        <v>17</v>
      </c>
      <c r="CD206" s="41">
        <v>18</v>
      </c>
      <c r="CE206" s="41">
        <v>19</v>
      </c>
      <c r="CF206" s="41">
        <v>20</v>
      </c>
      <c r="CG206" s="41">
        <v>21</v>
      </c>
      <c r="CH206" s="41">
        <v>22</v>
      </c>
      <c r="CI206" s="41">
        <v>23</v>
      </c>
      <c r="CJ206" s="41">
        <v>24</v>
      </c>
      <c r="CK206" s="41">
        <v>25</v>
      </c>
      <c r="CL206" s="41">
        <v>26</v>
      </c>
      <c r="CM206" s="41">
        <v>27</v>
      </c>
      <c r="CN206" s="41">
        <v>28</v>
      </c>
      <c r="CO206" s="41">
        <v>29</v>
      </c>
      <c r="CP206" s="41">
        <v>30</v>
      </c>
      <c r="CQ206" s="33"/>
    </row>
    <row r="207" spans="43:95" customFormat="1" ht="22.5" customHeight="1" x14ac:dyDescent="0.3">
      <c r="AY207" s="29"/>
      <c r="AZ207" s="43"/>
      <c r="BA207" s="44"/>
      <c r="BB207" s="59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6"/>
      <c r="CL207" s="46"/>
      <c r="CM207" s="46"/>
      <c r="CN207" s="46"/>
      <c r="CO207" s="46"/>
      <c r="CP207" s="46"/>
      <c r="CQ207" s="33"/>
    </row>
    <row r="208" spans="43:95" customFormat="1" ht="22.5" customHeight="1" x14ac:dyDescent="0.3">
      <c r="AY208" s="29"/>
      <c r="AZ208" s="47" t="s">
        <v>14</v>
      </c>
      <c r="BA208" s="54">
        <v>2</v>
      </c>
      <c r="BB208" s="83"/>
      <c r="BC208" s="83"/>
      <c r="BD208" s="83"/>
      <c r="BE208" s="83"/>
      <c r="BF208" s="83"/>
      <c r="BG208" s="83"/>
      <c r="BH208" s="83"/>
      <c r="BI208" s="83"/>
      <c r="BJ208" s="83"/>
      <c r="BK208" s="84"/>
      <c r="BL208" s="41" t="s">
        <v>7</v>
      </c>
      <c r="BM208" s="41">
        <v>1</v>
      </c>
      <c r="BN208" s="41">
        <v>2</v>
      </c>
      <c r="BO208" s="41">
        <v>3</v>
      </c>
      <c r="BP208" s="41">
        <v>4</v>
      </c>
      <c r="BQ208" s="41">
        <v>5</v>
      </c>
      <c r="BR208" s="41">
        <v>6</v>
      </c>
      <c r="BS208" s="41">
        <v>7</v>
      </c>
      <c r="BT208" s="41">
        <v>8</v>
      </c>
      <c r="BU208" s="41">
        <v>9</v>
      </c>
      <c r="BV208" s="41">
        <v>10</v>
      </c>
      <c r="BW208" s="41">
        <v>11</v>
      </c>
      <c r="BX208" s="41">
        <v>12</v>
      </c>
      <c r="BY208" s="41">
        <v>13</v>
      </c>
      <c r="BZ208" s="41">
        <v>14</v>
      </c>
      <c r="CA208" s="41">
        <v>15</v>
      </c>
      <c r="CB208" s="41">
        <v>16</v>
      </c>
      <c r="CC208" s="41">
        <v>17</v>
      </c>
      <c r="CD208" s="41">
        <v>18</v>
      </c>
      <c r="CE208" s="41">
        <v>19</v>
      </c>
      <c r="CF208" s="41">
        <v>20</v>
      </c>
      <c r="CG208" s="41">
        <v>21</v>
      </c>
      <c r="CH208" s="41">
        <v>22</v>
      </c>
      <c r="CI208" s="41">
        <v>23</v>
      </c>
      <c r="CJ208" s="41">
        <v>24</v>
      </c>
      <c r="CK208" s="41">
        <v>25</v>
      </c>
      <c r="CL208" s="41">
        <v>26</v>
      </c>
      <c r="CM208" s="41">
        <v>27</v>
      </c>
      <c r="CN208" s="41">
        <v>28</v>
      </c>
      <c r="CO208" s="41">
        <v>29</v>
      </c>
      <c r="CP208" s="41">
        <v>30</v>
      </c>
      <c r="CQ208" s="33"/>
    </row>
    <row r="209" spans="43:95" customFormat="1" ht="22.5" customHeight="1" thickBot="1" x14ac:dyDescent="0.35">
      <c r="AY209" s="50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2"/>
    </row>
    <row r="210" spans="43:95" customFormat="1" ht="22.5" customHeight="1" thickTop="1" x14ac:dyDescent="0.3">
      <c r="AY210" s="25"/>
      <c r="AZ210" s="26"/>
      <c r="BA210" s="26"/>
      <c r="BB210" s="26"/>
      <c r="BC210" s="26"/>
      <c r="BD210" s="26"/>
      <c r="BE210" s="85" t="str">
        <f>AT211</f>
        <v>F7</v>
      </c>
      <c r="BF210" s="85"/>
      <c r="BG210" s="85"/>
      <c r="BH210" s="85"/>
      <c r="BI210" s="85"/>
      <c r="BJ210" s="85"/>
      <c r="BK210" s="27"/>
      <c r="BL210" s="26"/>
      <c r="BM210" s="26"/>
      <c r="BN210" s="26"/>
      <c r="BO210" s="26"/>
      <c r="BP210" s="26"/>
      <c r="BQ210" s="26"/>
      <c r="BR210" s="26"/>
      <c r="BS210" s="26"/>
      <c r="BT210" s="26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  <c r="CP210" s="26"/>
      <c r="CQ210" s="28"/>
    </row>
    <row r="211" spans="43:95" customFormat="1" ht="22.5" customHeight="1" x14ac:dyDescent="0.3">
      <c r="AQ211" t="str">
        <f t="shared" ref="AQ211:AW212" si="23">E51</f>
        <v>kolo</v>
      </c>
      <c r="AR211">
        <f t="shared" si="23"/>
        <v>24</v>
      </c>
      <c r="AS211" t="str">
        <f t="shared" si="23"/>
        <v>HŘIŠTĚ</v>
      </c>
      <c r="AT211" t="str">
        <f t="shared" si="23"/>
        <v>F7</v>
      </c>
      <c r="AU211" t="str">
        <f t="shared" si="23"/>
        <v>poražený U1</v>
      </c>
      <c r="AV211" t="str">
        <f t="shared" si="23"/>
        <v>:</v>
      </c>
      <c r="AW211" t="str">
        <f t="shared" si="23"/>
        <v>poražený U2</v>
      </c>
      <c r="AY211" s="29"/>
      <c r="AZ211" s="86" t="str">
        <f>AQ211</f>
        <v>kolo</v>
      </c>
      <c r="BA211" s="86"/>
      <c r="BB211" s="86"/>
      <c r="BC211" s="30">
        <f>AQ212</f>
        <v>8</v>
      </c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87">
        <f>AR211</f>
        <v>24</v>
      </c>
      <c r="BT211" s="87"/>
      <c r="BU211" s="88" t="s">
        <v>8</v>
      </c>
      <c r="BV211" s="88"/>
      <c r="BW211" s="88"/>
      <c r="BX211" s="31"/>
      <c r="BY211" s="31"/>
      <c r="BZ211" s="31"/>
      <c r="CA211" s="31"/>
      <c r="CB211" s="31"/>
      <c r="CC211" s="31"/>
      <c r="CD211" s="31"/>
      <c r="CE211" s="31"/>
      <c r="CF211" s="31"/>
      <c r="CG211" s="31"/>
      <c r="CH211" s="31"/>
      <c r="CI211" s="31"/>
      <c r="CJ211" s="31"/>
      <c r="CK211" s="32"/>
      <c r="CL211" s="89" t="s">
        <v>9</v>
      </c>
      <c r="CM211" s="89"/>
      <c r="CN211" s="89"/>
      <c r="CO211" s="90" t="str">
        <f>IF(AS212=0,"",AS212)</f>
        <v/>
      </c>
      <c r="CP211" s="90"/>
      <c r="CQ211" s="33"/>
    </row>
    <row r="212" spans="43:95" customFormat="1" ht="22.5" customHeight="1" x14ac:dyDescent="0.3">
      <c r="AQ212">
        <f t="shared" si="23"/>
        <v>8</v>
      </c>
      <c r="AR212" t="str">
        <f t="shared" si="23"/>
        <v>zápas</v>
      </c>
      <c r="AS212">
        <f t="shared" si="23"/>
        <v>0</v>
      </c>
      <c r="AT212">
        <f t="shared" si="23"/>
        <v>0</v>
      </c>
      <c r="AU212" t="str">
        <f t="shared" ca="1" si="23"/>
        <v>Velim</v>
      </c>
      <c r="AV212">
        <f t="shared" si="23"/>
        <v>0</v>
      </c>
      <c r="AW212" t="str">
        <f t="shared" ca="1" si="23"/>
        <v>Velký Osek</v>
      </c>
      <c r="AY212" s="29"/>
      <c r="AZ212" s="30"/>
      <c r="BA212" s="30"/>
      <c r="BB212" s="30"/>
      <c r="BC212" s="30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87"/>
      <c r="BT212" s="87"/>
      <c r="BU212" s="88"/>
      <c r="BV212" s="88"/>
      <c r="BW212" s="88"/>
      <c r="BX212" s="31"/>
      <c r="BY212" s="31"/>
      <c r="BZ212" s="31"/>
      <c r="CA212" s="31"/>
      <c r="CB212" s="31"/>
      <c r="CC212" s="31"/>
      <c r="CD212" s="31"/>
      <c r="CE212" s="31"/>
      <c r="CF212" s="31"/>
      <c r="CG212" s="31"/>
      <c r="CH212" s="31"/>
      <c r="CI212" s="31"/>
      <c r="CJ212" s="31"/>
      <c r="CK212" s="32"/>
      <c r="CL212" s="89"/>
      <c r="CM212" s="89"/>
      <c r="CN212" s="89"/>
      <c r="CO212" s="90"/>
      <c r="CP212" s="90"/>
      <c r="CQ212" s="33"/>
    </row>
    <row r="213" spans="43:95" customFormat="1" ht="22.5" customHeight="1" x14ac:dyDescent="0.3">
      <c r="AY213" s="29"/>
      <c r="AZ213" s="34"/>
      <c r="BA213" s="34"/>
      <c r="BB213" s="34"/>
      <c r="BC213" s="34"/>
      <c r="BD213" s="80" t="s">
        <v>81</v>
      </c>
      <c r="BE213" s="80"/>
      <c r="BF213" s="80" t="str">
        <f>AU211</f>
        <v>poražený U1</v>
      </c>
      <c r="BG213" s="80"/>
      <c r="BH213" s="80"/>
      <c r="BI213" s="80"/>
      <c r="BJ213" s="56"/>
      <c r="BK213" s="56"/>
      <c r="BL213" s="56"/>
      <c r="BM213" s="56"/>
      <c r="BN213" s="56"/>
      <c r="BO213" s="56"/>
      <c r="BP213" s="56"/>
      <c r="BQ213" s="56"/>
      <c r="BR213" s="56"/>
      <c r="BS213" s="56"/>
      <c r="BT213" s="56"/>
      <c r="BU213" s="34"/>
      <c r="BV213" s="34"/>
      <c r="BW213" s="34"/>
      <c r="BX213" s="34"/>
      <c r="BY213" s="34"/>
      <c r="BZ213" s="80" t="s">
        <v>80</v>
      </c>
      <c r="CA213" s="80"/>
      <c r="CB213" s="80" t="str">
        <f>AW211</f>
        <v>poražený U2</v>
      </c>
      <c r="CC213" s="80"/>
      <c r="CD213" s="80"/>
      <c r="CE213" s="80"/>
      <c r="CF213" s="56"/>
      <c r="CG213" s="56"/>
      <c r="CH213" s="56"/>
      <c r="CI213" s="56"/>
      <c r="CJ213" s="56"/>
      <c r="CK213" s="56"/>
      <c r="CL213" s="56"/>
      <c r="CM213" s="56"/>
      <c r="CN213" s="56"/>
      <c r="CO213" s="56"/>
      <c r="CP213" s="56"/>
      <c r="CQ213" s="33"/>
    </row>
    <row r="214" spans="43:95" customFormat="1" ht="22.5" customHeight="1" x14ac:dyDescent="0.3">
      <c r="AY214" s="29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4"/>
      <c r="BN214" s="34"/>
      <c r="BO214" s="34"/>
      <c r="BP214" s="34"/>
      <c r="BQ214" s="34"/>
      <c r="BR214" s="34"/>
      <c r="BS214" s="34"/>
      <c r="BT214" s="34"/>
      <c r="BU214" s="34"/>
      <c r="BV214" s="34"/>
      <c r="BW214" s="34"/>
      <c r="BX214" s="34"/>
      <c r="BY214" s="34"/>
      <c r="BZ214" s="34"/>
      <c r="CA214" s="34"/>
      <c r="CB214" s="34"/>
      <c r="CC214" s="34"/>
      <c r="CD214" s="34"/>
      <c r="CE214" s="34"/>
      <c r="CF214" s="34"/>
      <c r="CG214" s="34"/>
      <c r="CH214" s="34"/>
      <c r="CI214" s="34"/>
      <c r="CJ214" s="34"/>
      <c r="CK214" s="37"/>
      <c r="CL214" s="37"/>
      <c r="CM214" s="37"/>
      <c r="CN214" s="37"/>
      <c r="CO214" s="37"/>
      <c r="CP214" s="37"/>
      <c r="CQ214" s="33"/>
    </row>
    <row r="215" spans="43:95" customFormat="1" ht="22.5" customHeight="1" x14ac:dyDescent="0.3">
      <c r="AY215" s="29"/>
      <c r="AZ215" s="38" t="s">
        <v>14</v>
      </c>
      <c r="BA215" s="55">
        <v>1</v>
      </c>
      <c r="BB215" s="81"/>
      <c r="BC215" s="81"/>
      <c r="BD215" s="81"/>
      <c r="BE215" s="81"/>
      <c r="BF215" s="81"/>
      <c r="BG215" s="81"/>
      <c r="BH215" s="81"/>
      <c r="BI215" s="81"/>
      <c r="BJ215" s="81"/>
      <c r="BK215" s="82"/>
      <c r="BL215" s="41" t="s">
        <v>7</v>
      </c>
      <c r="BM215" s="41">
        <v>1</v>
      </c>
      <c r="BN215" s="41">
        <v>2</v>
      </c>
      <c r="BO215" s="41">
        <v>3</v>
      </c>
      <c r="BP215" s="41">
        <v>4</v>
      </c>
      <c r="BQ215" s="41">
        <v>5</v>
      </c>
      <c r="BR215" s="41">
        <v>6</v>
      </c>
      <c r="BS215" s="41">
        <v>7</v>
      </c>
      <c r="BT215" s="41">
        <v>8</v>
      </c>
      <c r="BU215" s="41">
        <v>9</v>
      </c>
      <c r="BV215" s="41">
        <v>10</v>
      </c>
      <c r="BW215" s="41">
        <v>11</v>
      </c>
      <c r="BX215" s="41">
        <v>12</v>
      </c>
      <c r="BY215" s="41">
        <v>13</v>
      </c>
      <c r="BZ215" s="41">
        <v>14</v>
      </c>
      <c r="CA215" s="41">
        <v>15</v>
      </c>
      <c r="CB215" s="41">
        <v>16</v>
      </c>
      <c r="CC215" s="41">
        <v>17</v>
      </c>
      <c r="CD215" s="41">
        <v>18</v>
      </c>
      <c r="CE215" s="41">
        <v>19</v>
      </c>
      <c r="CF215" s="41">
        <v>20</v>
      </c>
      <c r="CG215" s="41">
        <v>21</v>
      </c>
      <c r="CH215" s="41">
        <v>22</v>
      </c>
      <c r="CI215" s="41">
        <v>23</v>
      </c>
      <c r="CJ215" s="41">
        <v>24</v>
      </c>
      <c r="CK215" s="41">
        <v>25</v>
      </c>
      <c r="CL215" s="41">
        <v>26</v>
      </c>
      <c r="CM215" s="41">
        <v>27</v>
      </c>
      <c r="CN215" s="41">
        <v>28</v>
      </c>
      <c r="CO215" s="41">
        <v>29</v>
      </c>
      <c r="CP215" s="41">
        <v>30</v>
      </c>
      <c r="CQ215" s="33"/>
    </row>
    <row r="216" spans="43:95" customFormat="1" ht="22.5" customHeight="1" x14ac:dyDescent="0.3">
      <c r="AY216" s="29"/>
      <c r="AZ216" s="43"/>
      <c r="BA216" s="44"/>
      <c r="BB216" s="59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  <c r="BS216" s="45"/>
      <c r="BT216" s="45"/>
      <c r="BU216" s="45"/>
      <c r="BV216" s="45"/>
      <c r="BW216" s="45"/>
      <c r="BX216" s="45"/>
      <c r="BY216" s="45"/>
      <c r="BZ216" s="45"/>
      <c r="CA216" s="45"/>
      <c r="CB216" s="45"/>
      <c r="CC216" s="45"/>
      <c r="CD216" s="45"/>
      <c r="CE216" s="45"/>
      <c r="CF216" s="45"/>
      <c r="CG216" s="45"/>
      <c r="CH216" s="45"/>
      <c r="CI216" s="45"/>
      <c r="CJ216" s="45"/>
      <c r="CK216" s="46"/>
      <c r="CL216" s="46"/>
      <c r="CM216" s="46"/>
      <c r="CN216" s="46"/>
      <c r="CO216" s="46"/>
      <c r="CP216" s="46"/>
      <c r="CQ216" s="33"/>
    </row>
    <row r="217" spans="43:95" customFormat="1" ht="22.5" customHeight="1" x14ac:dyDescent="0.3">
      <c r="AY217" s="29"/>
      <c r="AZ217" s="47" t="s">
        <v>14</v>
      </c>
      <c r="BA217" s="54">
        <v>2</v>
      </c>
      <c r="BB217" s="83"/>
      <c r="BC217" s="83"/>
      <c r="BD217" s="83"/>
      <c r="BE217" s="83"/>
      <c r="BF217" s="83"/>
      <c r="BG217" s="83"/>
      <c r="BH217" s="83"/>
      <c r="BI217" s="83"/>
      <c r="BJ217" s="83"/>
      <c r="BK217" s="84"/>
      <c r="BL217" s="41" t="s">
        <v>7</v>
      </c>
      <c r="BM217" s="41">
        <v>1</v>
      </c>
      <c r="BN217" s="41">
        <v>2</v>
      </c>
      <c r="BO217" s="41">
        <v>3</v>
      </c>
      <c r="BP217" s="41">
        <v>4</v>
      </c>
      <c r="BQ217" s="41">
        <v>5</v>
      </c>
      <c r="BR217" s="41">
        <v>6</v>
      </c>
      <c r="BS217" s="41">
        <v>7</v>
      </c>
      <c r="BT217" s="41">
        <v>8</v>
      </c>
      <c r="BU217" s="41">
        <v>9</v>
      </c>
      <c r="BV217" s="41">
        <v>10</v>
      </c>
      <c r="BW217" s="41">
        <v>11</v>
      </c>
      <c r="BX217" s="41">
        <v>12</v>
      </c>
      <c r="BY217" s="41">
        <v>13</v>
      </c>
      <c r="BZ217" s="41">
        <v>14</v>
      </c>
      <c r="CA217" s="41">
        <v>15</v>
      </c>
      <c r="CB217" s="41">
        <v>16</v>
      </c>
      <c r="CC217" s="41">
        <v>17</v>
      </c>
      <c r="CD217" s="41">
        <v>18</v>
      </c>
      <c r="CE217" s="41">
        <v>19</v>
      </c>
      <c r="CF217" s="41">
        <v>20</v>
      </c>
      <c r="CG217" s="41">
        <v>21</v>
      </c>
      <c r="CH217" s="41">
        <v>22</v>
      </c>
      <c r="CI217" s="41">
        <v>23</v>
      </c>
      <c r="CJ217" s="41">
        <v>24</v>
      </c>
      <c r="CK217" s="41">
        <v>25</v>
      </c>
      <c r="CL217" s="41">
        <v>26</v>
      </c>
      <c r="CM217" s="41">
        <v>27</v>
      </c>
      <c r="CN217" s="41">
        <v>28</v>
      </c>
      <c r="CO217" s="41">
        <v>29</v>
      </c>
      <c r="CP217" s="41">
        <v>30</v>
      </c>
      <c r="CQ217" s="33"/>
    </row>
    <row r="218" spans="43:95" customFormat="1" ht="22.5" customHeight="1" thickBot="1" x14ac:dyDescent="0.35">
      <c r="AY218" s="50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2"/>
    </row>
    <row r="219" spans="43:95" customFormat="1" ht="22.5" customHeight="1" thickTop="1" x14ac:dyDescent="0.3">
      <c r="AY219" s="25"/>
      <c r="AZ219" s="26"/>
      <c r="BA219" s="26"/>
      <c r="BB219" s="26"/>
      <c r="BC219" s="26"/>
      <c r="BD219" s="26"/>
      <c r="BE219" s="85" t="str">
        <f>AT220</f>
        <v>F5</v>
      </c>
      <c r="BF219" s="85"/>
      <c r="BG219" s="85"/>
      <c r="BH219" s="85"/>
      <c r="BI219" s="85"/>
      <c r="BJ219" s="85"/>
      <c r="BK219" s="27"/>
      <c r="BL219" s="26"/>
      <c r="BM219" s="26"/>
      <c r="BN219" s="26"/>
      <c r="BO219" s="26"/>
      <c r="BP219" s="26"/>
      <c r="BQ219" s="26"/>
      <c r="BR219" s="26"/>
      <c r="BS219" s="26"/>
      <c r="BT219" s="26"/>
      <c r="BU219" s="26"/>
      <c r="BV219" s="26"/>
      <c r="BW219" s="26"/>
      <c r="BX219" s="26"/>
      <c r="BY219" s="26"/>
      <c r="BZ219" s="26"/>
      <c r="CA219" s="26"/>
      <c r="CB219" s="26"/>
      <c r="CC219" s="26"/>
      <c r="CD219" s="26"/>
      <c r="CE219" s="26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  <c r="CP219" s="26"/>
      <c r="CQ219" s="28"/>
    </row>
    <row r="220" spans="43:95" customFormat="1" ht="22.5" customHeight="1" x14ac:dyDescent="0.3">
      <c r="AQ220" t="str">
        <f t="shared" ref="AQ220:AW221" si="24">E53</f>
        <v>kolo</v>
      </c>
      <c r="AR220">
        <f t="shared" si="24"/>
        <v>25</v>
      </c>
      <c r="AS220" t="str">
        <f t="shared" si="24"/>
        <v>HŘIŠTĚ</v>
      </c>
      <c r="AT220" t="str">
        <f t="shared" si="24"/>
        <v>F5</v>
      </c>
      <c r="AU220" t="str">
        <f t="shared" si="24"/>
        <v>vítěz U1</v>
      </c>
      <c r="AV220" t="str">
        <f t="shared" si="24"/>
        <v>:</v>
      </c>
      <c r="AW220" t="str">
        <f t="shared" si="24"/>
        <v>vítěz U2</v>
      </c>
      <c r="AY220" s="29"/>
      <c r="AZ220" s="86" t="str">
        <f>AQ220</f>
        <v>kolo</v>
      </c>
      <c r="BA220" s="86"/>
      <c r="BB220" s="86"/>
      <c r="BC220" s="30">
        <f>AQ221</f>
        <v>9</v>
      </c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87">
        <f>AR220</f>
        <v>25</v>
      </c>
      <c r="BT220" s="87"/>
      <c r="BU220" s="88" t="s">
        <v>8</v>
      </c>
      <c r="BV220" s="88"/>
      <c r="BW220" s="88"/>
      <c r="BX220" s="31"/>
      <c r="BY220" s="31"/>
      <c r="BZ220" s="31"/>
      <c r="CA220" s="31"/>
      <c r="CB220" s="31"/>
      <c r="CC220" s="31"/>
      <c r="CD220" s="31"/>
      <c r="CE220" s="31"/>
      <c r="CF220" s="31"/>
      <c r="CG220" s="31"/>
      <c r="CH220" s="31"/>
      <c r="CI220" s="31"/>
      <c r="CJ220" s="31"/>
      <c r="CK220" s="32"/>
      <c r="CL220" s="89" t="s">
        <v>9</v>
      </c>
      <c r="CM220" s="89"/>
      <c r="CN220" s="89"/>
      <c r="CO220" s="90" t="str">
        <f>IF(AS221=0,"",AS221)</f>
        <v/>
      </c>
      <c r="CP220" s="90"/>
      <c r="CQ220" s="33"/>
    </row>
    <row r="221" spans="43:95" customFormat="1" ht="22.5" customHeight="1" x14ac:dyDescent="0.3">
      <c r="AQ221">
        <f t="shared" si="24"/>
        <v>9</v>
      </c>
      <c r="AR221" t="str">
        <f t="shared" si="24"/>
        <v>zápas</v>
      </c>
      <c r="AS221">
        <f t="shared" si="24"/>
        <v>0</v>
      </c>
      <c r="AT221">
        <f t="shared" si="24"/>
        <v>0</v>
      </c>
      <c r="AU221" t="str">
        <f t="shared" ca="1" si="24"/>
        <v>Gymnázium</v>
      </c>
      <c r="AV221">
        <f t="shared" si="24"/>
        <v>0</v>
      </c>
      <c r="AW221" t="str">
        <f t="shared" ca="1" si="24"/>
        <v>Mnichovická</v>
      </c>
      <c r="AY221" s="29"/>
      <c r="AZ221" s="30"/>
      <c r="BA221" s="30"/>
      <c r="BB221" s="30"/>
      <c r="BC221" s="30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87"/>
      <c r="BT221" s="87"/>
      <c r="BU221" s="88"/>
      <c r="BV221" s="88"/>
      <c r="BW221" s="88"/>
      <c r="BX221" s="31"/>
      <c r="BY221" s="31"/>
      <c r="BZ221" s="31"/>
      <c r="CA221" s="31"/>
      <c r="CB221" s="31"/>
      <c r="CC221" s="31"/>
      <c r="CD221" s="31"/>
      <c r="CE221" s="31"/>
      <c r="CF221" s="31"/>
      <c r="CG221" s="31"/>
      <c r="CH221" s="31"/>
      <c r="CI221" s="31"/>
      <c r="CJ221" s="31"/>
      <c r="CK221" s="32"/>
      <c r="CL221" s="89"/>
      <c r="CM221" s="89"/>
      <c r="CN221" s="89"/>
      <c r="CO221" s="90"/>
      <c r="CP221" s="90"/>
      <c r="CQ221" s="33"/>
    </row>
    <row r="222" spans="43:95" customFormat="1" ht="22.5" customHeight="1" x14ac:dyDescent="0.3">
      <c r="AY222" s="29"/>
      <c r="AZ222" s="34"/>
      <c r="BA222" s="34"/>
      <c r="BB222" s="34"/>
      <c r="BC222" s="34"/>
      <c r="BD222" s="80" t="s">
        <v>81</v>
      </c>
      <c r="BE222" s="80"/>
      <c r="BF222" s="80" t="str">
        <f>AU220</f>
        <v>vítěz U1</v>
      </c>
      <c r="BG222" s="80"/>
      <c r="BH222" s="80"/>
      <c r="BI222" s="80"/>
      <c r="BJ222" s="5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34"/>
      <c r="BV222" s="34"/>
      <c r="BW222" s="34"/>
      <c r="BX222" s="34"/>
      <c r="BY222" s="34"/>
      <c r="BZ222" s="80" t="s">
        <v>80</v>
      </c>
      <c r="CA222" s="80"/>
      <c r="CB222" s="80" t="str">
        <f>AW220</f>
        <v>vítěz U2</v>
      </c>
      <c r="CC222" s="80"/>
      <c r="CD222" s="80"/>
      <c r="CE222" s="80"/>
      <c r="CF222" s="56"/>
      <c r="CG222" s="56"/>
      <c r="CH222" s="56"/>
      <c r="CI222" s="56"/>
      <c r="CJ222" s="56"/>
      <c r="CK222" s="56"/>
      <c r="CL222" s="56"/>
      <c r="CM222" s="56"/>
      <c r="CN222" s="56"/>
      <c r="CO222" s="56"/>
      <c r="CP222" s="56"/>
      <c r="CQ222" s="33"/>
    </row>
    <row r="223" spans="43:95" customFormat="1" ht="22.5" customHeight="1" x14ac:dyDescent="0.3">
      <c r="AY223" s="29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4"/>
      <c r="BM223" s="34"/>
      <c r="BN223" s="34"/>
      <c r="BO223" s="34"/>
      <c r="BP223" s="34"/>
      <c r="BQ223" s="34"/>
      <c r="BR223" s="34"/>
      <c r="BS223" s="34"/>
      <c r="BT223" s="34"/>
      <c r="BU223" s="34"/>
      <c r="BV223" s="34"/>
      <c r="BW223" s="34"/>
      <c r="BX223" s="34"/>
      <c r="BY223" s="34"/>
      <c r="BZ223" s="34"/>
      <c r="CA223" s="34"/>
      <c r="CB223" s="34"/>
      <c r="CC223" s="34"/>
      <c r="CD223" s="34"/>
      <c r="CE223" s="34"/>
      <c r="CF223" s="34"/>
      <c r="CG223" s="34"/>
      <c r="CH223" s="34"/>
      <c r="CI223" s="34"/>
      <c r="CJ223" s="34"/>
      <c r="CK223" s="37"/>
      <c r="CL223" s="37"/>
      <c r="CM223" s="37"/>
      <c r="CN223" s="37"/>
      <c r="CO223" s="37"/>
      <c r="CP223" s="37"/>
      <c r="CQ223" s="33"/>
    </row>
    <row r="224" spans="43:95" customFormat="1" ht="22.5" customHeight="1" x14ac:dyDescent="0.3">
      <c r="AY224" s="29"/>
      <c r="AZ224" s="38" t="s">
        <v>14</v>
      </c>
      <c r="BA224" s="55">
        <v>1</v>
      </c>
      <c r="BB224" s="81"/>
      <c r="BC224" s="81"/>
      <c r="BD224" s="81"/>
      <c r="BE224" s="81"/>
      <c r="BF224" s="81"/>
      <c r="BG224" s="81"/>
      <c r="BH224" s="81"/>
      <c r="BI224" s="81"/>
      <c r="BJ224" s="81"/>
      <c r="BK224" s="82"/>
      <c r="BL224" s="41" t="s">
        <v>7</v>
      </c>
      <c r="BM224" s="41">
        <v>1</v>
      </c>
      <c r="BN224" s="41">
        <v>2</v>
      </c>
      <c r="BO224" s="41">
        <v>3</v>
      </c>
      <c r="BP224" s="41">
        <v>4</v>
      </c>
      <c r="BQ224" s="41">
        <v>5</v>
      </c>
      <c r="BR224" s="41">
        <v>6</v>
      </c>
      <c r="BS224" s="41">
        <v>7</v>
      </c>
      <c r="BT224" s="41">
        <v>8</v>
      </c>
      <c r="BU224" s="41">
        <v>9</v>
      </c>
      <c r="BV224" s="41">
        <v>10</v>
      </c>
      <c r="BW224" s="41">
        <v>11</v>
      </c>
      <c r="BX224" s="41">
        <v>12</v>
      </c>
      <c r="BY224" s="41">
        <v>13</v>
      </c>
      <c r="BZ224" s="41">
        <v>14</v>
      </c>
      <c r="CA224" s="41">
        <v>15</v>
      </c>
      <c r="CB224" s="41">
        <v>16</v>
      </c>
      <c r="CC224" s="41">
        <v>17</v>
      </c>
      <c r="CD224" s="41">
        <v>18</v>
      </c>
      <c r="CE224" s="41">
        <v>19</v>
      </c>
      <c r="CF224" s="41">
        <v>20</v>
      </c>
      <c r="CG224" s="41">
        <v>21</v>
      </c>
      <c r="CH224" s="41">
        <v>22</v>
      </c>
      <c r="CI224" s="41">
        <v>23</v>
      </c>
      <c r="CJ224" s="41">
        <v>24</v>
      </c>
      <c r="CK224" s="41">
        <v>25</v>
      </c>
      <c r="CL224" s="41">
        <v>26</v>
      </c>
      <c r="CM224" s="41">
        <v>27</v>
      </c>
      <c r="CN224" s="41">
        <v>28</v>
      </c>
      <c r="CO224" s="41">
        <v>29</v>
      </c>
      <c r="CP224" s="41">
        <v>30</v>
      </c>
      <c r="CQ224" s="33"/>
    </row>
    <row r="225" spans="43:95" customFormat="1" ht="22.5" customHeight="1" x14ac:dyDescent="0.3">
      <c r="AY225" s="29"/>
      <c r="AZ225" s="43"/>
      <c r="BA225" s="44"/>
      <c r="BB225" s="59"/>
      <c r="BC225" s="45"/>
      <c r="BD225" s="45"/>
      <c r="BE225" s="45"/>
      <c r="BF225" s="45"/>
      <c r="BG225" s="45"/>
      <c r="BH225" s="45"/>
      <c r="BI225" s="45"/>
      <c r="BJ225" s="45"/>
      <c r="BK225" s="45"/>
      <c r="BL225" s="45"/>
      <c r="BM225" s="45"/>
      <c r="BN225" s="45"/>
      <c r="BO225" s="45"/>
      <c r="BP225" s="45"/>
      <c r="BQ225" s="45"/>
      <c r="BR225" s="45"/>
      <c r="BS225" s="45"/>
      <c r="BT225" s="45"/>
      <c r="BU225" s="45"/>
      <c r="BV225" s="45"/>
      <c r="BW225" s="45"/>
      <c r="BX225" s="45"/>
      <c r="BY225" s="45"/>
      <c r="BZ225" s="45"/>
      <c r="CA225" s="45"/>
      <c r="CB225" s="45"/>
      <c r="CC225" s="45"/>
      <c r="CD225" s="45"/>
      <c r="CE225" s="45"/>
      <c r="CF225" s="45"/>
      <c r="CG225" s="45"/>
      <c r="CH225" s="45"/>
      <c r="CI225" s="45"/>
      <c r="CJ225" s="45"/>
      <c r="CK225" s="46"/>
      <c r="CL225" s="46"/>
      <c r="CM225" s="46"/>
      <c r="CN225" s="46"/>
      <c r="CO225" s="46"/>
      <c r="CP225" s="46"/>
      <c r="CQ225" s="33"/>
    </row>
    <row r="226" spans="43:95" customFormat="1" ht="22.5" customHeight="1" x14ac:dyDescent="0.3">
      <c r="AY226" s="29"/>
      <c r="AZ226" s="47" t="s">
        <v>14</v>
      </c>
      <c r="BA226" s="54">
        <v>2</v>
      </c>
      <c r="BB226" s="83"/>
      <c r="BC226" s="83"/>
      <c r="BD226" s="83"/>
      <c r="BE226" s="83"/>
      <c r="BF226" s="83"/>
      <c r="BG226" s="83"/>
      <c r="BH226" s="83"/>
      <c r="BI226" s="83"/>
      <c r="BJ226" s="83"/>
      <c r="BK226" s="84"/>
      <c r="BL226" s="41" t="s">
        <v>7</v>
      </c>
      <c r="BM226" s="41">
        <v>1</v>
      </c>
      <c r="BN226" s="41">
        <v>2</v>
      </c>
      <c r="BO226" s="41">
        <v>3</v>
      </c>
      <c r="BP226" s="41">
        <v>4</v>
      </c>
      <c r="BQ226" s="41">
        <v>5</v>
      </c>
      <c r="BR226" s="41">
        <v>6</v>
      </c>
      <c r="BS226" s="41">
        <v>7</v>
      </c>
      <c r="BT226" s="41">
        <v>8</v>
      </c>
      <c r="BU226" s="41">
        <v>9</v>
      </c>
      <c r="BV226" s="41">
        <v>10</v>
      </c>
      <c r="BW226" s="41">
        <v>11</v>
      </c>
      <c r="BX226" s="41">
        <v>12</v>
      </c>
      <c r="BY226" s="41">
        <v>13</v>
      </c>
      <c r="BZ226" s="41">
        <v>14</v>
      </c>
      <c r="CA226" s="41">
        <v>15</v>
      </c>
      <c r="CB226" s="41">
        <v>16</v>
      </c>
      <c r="CC226" s="41">
        <v>17</v>
      </c>
      <c r="CD226" s="41">
        <v>18</v>
      </c>
      <c r="CE226" s="41">
        <v>19</v>
      </c>
      <c r="CF226" s="41">
        <v>20</v>
      </c>
      <c r="CG226" s="41">
        <v>21</v>
      </c>
      <c r="CH226" s="41">
        <v>22</v>
      </c>
      <c r="CI226" s="41">
        <v>23</v>
      </c>
      <c r="CJ226" s="41">
        <v>24</v>
      </c>
      <c r="CK226" s="41">
        <v>25</v>
      </c>
      <c r="CL226" s="41">
        <v>26</v>
      </c>
      <c r="CM226" s="41">
        <v>27</v>
      </c>
      <c r="CN226" s="41">
        <v>28</v>
      </c>
      <c r="CO226" s="41">
        <v>29</v>
      </c>
      <c r="CP226" s="41">
        <v>30</v>
      </c>
      <c r="CQ226" s="33"/>
    </row>
    <row r="227" spans="43:95" customFormat="1" ht="22.5" customHeight="1" thickBot="1" x14ac:dyDescent="0.35">
      <c r="AY227" s="50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2"/>
    </row>
    <row r="228" spans="43:95" customFormat="1" ht="22.5" customHeight="1" thickTop="1" x14ac:dyDescent="0.3">
      <c r="AY228" s="25"/>
      <c r="AZ228" s="26"/>
      <c r="BA228" s="26"/>
      <c r="BB228" s="26"/>
      <c r="BC228" s="26"/>
      <c r="BD228" s="26"/>
      <c r="BE228" s="85" t="str">
        <f>AT229</f>
        <v>F3</v>
      </c>
      <c r="BF228" s="85"/>
      <c r="BG228" s="85"/>
      <c r="BH228" s="85"/>
      <c r="BI228" s="85"/>
      <c r="BJ228" s="85"/>
      <c r="BK228" s="27"/>
      <c r="BL228" s="26"/>
      <c r="BM228" s="26"/>
      <c r="BN228" s="26"/>
      <c r="BO228" s="26"/>
      <c r="BP228" s="26"/>
      <c r="BQ228" s="26"/>
      <c r="BR228" s="26"/>
      <c r="BS228" s="26"/>
      <c r="BT228" s="26"/>
      <c r="BU228" s="26"/>
      <c r="BV228" s="26"/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  <c r="CP228" s="26"/>
      <c r="CQ228" s="28"/>
    </row>
    <row r="229" spans="43:95" customFormat="1" ht="22.5" customHeight="1" x14ac:dyDescent="0.3">
      <c r="AQ229" t="str">
        <f t="shared" ref="AQ229:AW230" si="25">E55</f>
        <v>kolo</v>
      </c>
      <c r="AR229">
        <f t="shared" si="25"/>
        <v>26</v>
      </c>
      <c r="AS229" t="str">
        <f t="shared" si="25"/>
        <v>HŘIŠTĚ</v>
      </c>
      <c r="AT229" t="str">
        <f t="shared" si="25"/>
        <v>F3</v>
      </c>
      <c r="AU229" t="str">
        <f t="shared" si="25"/>
        <v>poražený S1</v>
      </c>
      <c r="AV229" t="str">
        <f t="shared" si="25"/>
        <v>:</v>
      </c>
      <c r="AW229" t="str">
        <f t="shared" si="25"/>
        <v>poražený S2</v>
      </c>
      <c r="AY229" s="29"/>
      <c r="AZ229" s="86" t="str">
        <f>AQ229</f>
        <v>kolo</v>
      </c>
      <c r="BA229" s="86"/>
      <c r="BB229" s="86"/>
      <c r="BC229" s="30">
        <f>AQ230</f>
        <v>9</v>
      </c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87">
        <f>AR229</f>
        <v>26</v>
      </c>
      <c r="BT229" s="87"/>
      <c r="BU229" s="88" t="s">
        <v>8</v>
      </c>
      <c r="BV229" s="88"/>
      <c r="BW229" s="88"/>
      <c r="BX229" s="31"/>
      <c r="BY229" s="31"/>
      <c r="BZ229" s="31"/>
      <c r="CA229" s="31"/>
      <c r="CB229" s="31"/>
      <c r="CC229" s="31"/>
      <c r="CD229" s="31"/>
      <c r="CE229" s="31"/>
      <c r="CF229" s="31"/>
      <c r="CG229" s="31"/>
      <c r="CH229" s="31"/>
      <c r="CI229" s="31"/>
      <c r="CJ229" s="31"/>
      <c r="CK229" s="32"/>
      <c r="CL229" s="89" t="s">
        <v>9</v>
      </c>
      <c r="CM229" s="89"/>
      <c r="CN229" s="89"/>
      <c r="CO229" s="90" t="str">
        <f>IF(AS230=0,"",AS230)</f>
        <v/>
      </c>
      <c r="CP229" s="90"/>
      <c r="CQ229" s="33"/>
    </row>
    <row r="230" spans="43:95" customFormat="1" ht="22.5" customHeight="1" x14ac:dyDescent="0.3">
      <c r="AQ230">
        <f t="shared" si="25"/>
        <v>9</v>
      </c>
      <c r="AR230" t="str">
        <f t="shared" si="25"/>
        <v>zápas</v>
      </c>
      <c r="AS230">
        <f t="shared" si="25"/>
        <v>0</v>
      </c>
      <c r="AT230">
        <f t="shared" si="25"/>
        <v>0</v>
      </c>
      <c r="AU230" t="str">
        <f t="shared" ca="1" si="25"/>
        <v>Ovčárecká</v>
      </c>
      <c r="AV230">
        <f t="shared" si="25"/>
        <v>0</v>
      </c>
      <c r="AW230" t="str">
        <f t="shared" ca="1" si="25"/>
        <v>Masarykova</v>
      </c>
      <c r="AY230" s="29"/>
      <c r="AZ230" s="30"/>
      <c r="BA230" s="30"/>
      <c r="BB230" s="30"/>
      <c r="BC230" s="30"/>
      <c r="BD230" s="31"/>
      <c r="BE230" s="31"/>
      <c r="BF230" s="31"/>
      <c r="BG230" s="31"/>
      <c r="BH230" s="31"/>
      <c r="BI230" s="31"/>
      <c r="BJ230" s="31"/>
      <c r="BK230" s="31"/>
      <c r="BL230" s="31"/>
      <c r="BM230" s="31"/>
      <c r="BN230" s="31"/>
      <c r="BO230" s="31"/>
      <c r="BP230" s="31"/>
      <c r="BQ230" s="31"/>
      <c r="BR230" s="31"/>
      <c r="BS230" s="87"/>
      <c r="BT230" s="87"/>
      <c r="BU230" s="88"/>
      <c r="BV230" s="88"/>
      <c r="BW230" s="88"/>
      <c r="BX230" s="31"/>
      <c r="BY230" s="31"/>
      <c r="BZ230" s="31"/>
      <c r="CA230" s="31"/>
      <c r="CB230" s="31"/>
      <c r="CC230" s="31"/>
      <c r="CD230" s="31"/>
      <c r="CE230" s="31"/>
      <c r="CF230" s="31"/>
      <c r="CG230" s="31"/>
      <c r="CH230" s="31"/>
      <c r="CI230" s="31"/>
      <c r="CJ230" s="31"/>
      <c r="CK230" s="32"/>
      <c r="CL230" s="89"/>
      <c r="CM230" s="89"/>
      <c r="CN230" s="89"/>
      <c r="CO230" s="90"/>
      <c r="CP230" s="90"/>
      <c r="CQ230" s="33"/>
    </row>
    <row r="231" spans="43:95" customFormat="1" ht="22.5" customHeight="1" x14ac:dyDescent="0.3">
      <c r="AY231" s="29"/>
      <c r="AZ231" s="34"/>
      <c r="BA231" s="34"/>
      <c r="BB231" s="34"/>
      <c r="BC231" s="34"/>
      <c r="BD231" s="80" t="s">
        <v>81</v>
      </c>
      <c r="BE231" s="80"/>
      <c r="BF231" s="80" t="str">
        <f>AU229</f>
        <v>poražený S1</v>
      </c>
      <c r="BG231" s="80"/>
      <c r="BH231" s="80"/>
      <c r="BI231" s="80"/>
      <c r="BJ231" s="56"/>
      <c r="BK231" s="56"/>
      <c r="BL231" s="56"/>
      <c r="BM231" s="56"/>
      <c r="BN231" s="56"/>
      <c r="BO231" s="56"/>
      <c r="BP231" s="56"/>
      <c r="BQ231" s="56"/>
      <c r="BR231" s="56"/>
      <c r="BS231" s="56"/>
      <c r="BT231" s="56"/>
      <c r="BU231" s="34"/>
      <c r="BV231" s="34"/>
      <c r="BW231" s="34"/>
      <c r="BX231" s="34"/>
      <c r="BY231" s="34"/>
      <c r="BZ231" s="80" t="s">
        <v>80</v>
      </c>
      <c r="CA231" s="80"/>
      <c r="CB231" s="80" t="str">
        <f>AW229</f>
        <v>poražený S2</v>
      </c>
      <c r="CC231" s="80"/>
      <c r="CD231" s="80"/>
      <c r="CE231" s="80"/>
      <c r="CF231" s="56"/>
      <c r="CG231" s="56"/>
      <c r="CH231" s="56"/>
      <c r="CI231" s="56"/>
      <c r="CJ231" s="56"/>
      <c r="CK231" s="56"/>
      <c r="CL231" s="56"/>
      <c r="CM231" s="56"/>
      <c r="CN231" s="56"/>
      <c r="CO231" s="56"/>
      <c r="CP231" s="56"/>
      <c r="CQ231" s="33"/>
    </row>
    <row r="232" spans="43:95" customFormat="1" ht="22.5" customHeight="1" x14ac:dyDescent="0.3">
      <c r="AY232" s="29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4"/>
      <c r="BM232" s="34"/>
      <c r="BN232" s="34"/>
      <c r="BO232" s="34"/>
      <c r="BP232" s="34"/>
      <c r="BQ232" s="34"/>
      <c r="BR232" s="34"/>
      <c r="BS232" s="34"/>
      <c r="BT232" s="34"/>
      <c r="BU232" s="34"/>
      <c r="BV232" s="34"/>
      <c r="BW232" s="34"/>
      <c r="BX232" s="34"/>
      <c r="BY232" s="34"/>
      <c r="BZ232" s="34"/>
      <c r="CA232" s="34"/>
      <c r="CB232" s="34"/>
      <c r="CC232" s="34"/>
      <c r="CD232" s="34"/>
      <c r="CE232" s="34"/>
      <c r="CF232" s="34"/>
      <c r="CG232" s="34"/>
      <c r="CH232" s="34"/>
      <c r="CI232" s="34"/>
      <c r="CJ232" s="34"/>
      <c r="CK232" s="37"/>
      <c r="CL232" s="37"/>
      <c r="CM232" s="37"/>
      <c r="CN232" s="37"/>
      <c r="CO232" s="37"/>
      <c r="CP232" s="37"/>
      <c r="CQ232" s="33"/>
    </row>
    <row r="233" spans="43:95" customFormat="1" ht="22.5" customHeight="1" x14ac:dyDescent="0.3">
      <c r="AY233" s="29"/>
      <c r="AZ233" s="38" t="s">
        <v>14</v>
      </c>
      <c r="BA233" s="55">
        <v>1</v>
      </c>
      <c r="BB233" s="81"/>
      <c r="BC233" s="81"/>
      <c r="BD233" s="81"/>
      <c r="BE233" s="81"/>
      <c r="BF233" s="81"/>
      <c r="BG233" s="81"/>
      <c r="BH233" s="81"/>
      <c r="BI233" s="81"/>
      <c r="BJ233" s="81"/>
      <c r="BK233" s="82"/>
      <c r="BL233" s="41" t="s">
        <v>7</v>
      </c>
      <c r="BM233" s="41">
        <v>1</v>
      </c>
      <c r="BN233" s="41">
        <v>2</v>
      </c>
      <c r="BO233" s="41">
        <v>3</v>
      </c>
      <c r="BP233" s="41">
        <v>4</v>
      </c>
      <c r="BQ233" s="41">
        <v>5</v>
      </c>
      <c r="BR233" s="41">
        <v>6</v>
      </c>
      <c r="BS233" s="41">
        <v>7</v>
      </c>
      <c r="BT233" s="41">
        <v>8</v>
      </c>
      <c r="BU233" s="41">
        <v>9</v>
      </c>
      <c r="BV233" s="41">
        <v>10</v>
      </c>
      <c r="BW233" s="41">
        <v>11</v>
      </c>
      <c r="BX233" s="41">
        <v>12</v>
      </c>
      <c r="BY233" s="41">
        <v>13</v>
      </c>
      <c r="BZ233" s="41">
        <v>14</v>
      </c>
      <c r="CA233" s="41">
        <v>15</v>
      </c>
      <c r="CB233" s="41">
        <v>16</v>
      </c>
      <c r="CC233" s="41">
        <v>17</v>
      </c>
      <c r="CD233" s="41">
        <v>18</v>
      </c>
      <c r="CE233" s="41">
        <v>19</v>
      </c>
      <c r="CF233" s="41">
        <v>20</v>
      </c>
      <c r="CG233" s="41">
        <v>21</v>
      </c>
      <c r="CH233" s="41">
        <v>22</v>
      </c>
      <c r="CI233" s="41">
        <v>23</v>
      </c>
      <c r="CJ233" s="41">
        <v>24</v>
      </c>
      <c r="CK233" s="41">
        <v>25</v>
      </c>
      <c r="CL233" s="41">
        <v>26</v>
      </c>
      <c r="CM233" s="41">
        <v>27</v>
      </c>
      <c r="CN233" s="41">
        <v>28</v>
      </c>
      <c r="CO233" s="41">
        <v>29</v>
      </c>
      <c r="CP233" s="41">
        <v>30</v>
      </c>
      <c r="CQ233" s="33"/>
    </row>
    <row r="234" spans="43:95" customFormat="1" ht="22.5" customHeight="1" x14ac:dyDescent="0.3">
      <c r="AY234" s="29"/>
      <c r="AZ234" s="43"/>
      <c r="BA234" s="44"/>
      <c r="BB234" s="59"/>
      <c r="BC234" s="45"/>
      <c r="BD234" s="45"/>
      <c r="BE234" s="45"/>
      <c r="BF234" s="45"/>
      <c r="BG234" s="45"/>
      <c r="BH234" s="45"/>
      <c r="BI234" s="45"/>
      <c r="BJ234" s="45"/>
      <c r="BK234" s="45"/>
      <c r="BL234" s="45"/>
      <c r="BM234" s="45"/>
      <c r="BN234" s="45"/>
      <c r="BO234" s="45"/>
      <c r="BP234" s="45"/>
      <c r="BQ234" s="45"/>
      <c r="BR234" s="45"/>
      <c r="BS234" s="45"/>
      <c r="BT234" s="45"/>
      <c r="BU234" s="45"/>
      <c r="BV234" s="45"/>
      <c r="BW234" s="45"/>
      <c r="BX234" s="45"/>
      <c r="BY234" s="45"/>
      <c r="BZ234" s="45"/>
      <c r="CA234" s="45"/>
      <c r="CB234" s="45"/>
      <c r="CC234" s="45"/>
      <c r="CD234" s="45"/>
      <c r="CE234" s="45"/>
      <c r="CF234" s="45"/>
      <c r="CG234" s="45"/>
      <c r="CH234" s="45"/>
      <c r="CI234" s="45"/>
      <c r="CJ234" s="45"/>
      <c r="CK234" s="46"/>
      <c r="CL234" s="46"/>
      <c r="CM234" s="46"/>
      <c r="CN234" s="46"/>
      <c r="CO234" s="46"/>
      <c r="CP234" s="46"/>
      <c r="CQ234" s="33"/>
    </row>
    <row r="235" spans="43:95" customFormat="1" ht="22.5" customHeight="1" x14ac:dyDescent="0.3">
      <c r="AY235" s="29"/>
      <c r="AZ235" s="47" t="s">
        <v>14</v>
      </c>
      <c r="BA235" s="54">
        <v>2</v>
      </c>
      <c r="BB235" s="83"/>
      <c r="BC235" s="83"/>
      <c r="BD235" s="83"/>
      <c r="BE235" s="83"/>
      <c r="BF235" s="83"/>
      <c r="BG235" s="83"/>
      <c r="BH235" s="83"/>
      <c r="BI235" s="83"/>
      <c r="BJ235" s="83"/>
      <c r="BK235" s="84"/>
      <c r="BL235" s="41" t="s">
        <v>7</v>
      </c>
      <c r="BM235" s="41">
        <v>1</v>
      </c>
      <c r="BN235" s="41">
        <v>2</v>
      </c>
      <c r="BO235" s="41">
        <v>3</v>
      </c>
      <c r="BP235" s="41">
        <v>4</v>
      </c>
      <c r="BQ235" s="41">
        <v>5</v>
      </c>
      <c r="BR235" s="41">
        <v>6</v>
      </c>
      <c r="BS235" s="41">
        <v>7</v>
      </c>
      <c r="BT235" s="41">
        <v>8</v>
      </c>
      <c r="BU235" s="41">
        <v>9</v>
      </c>
      <c r="BV235" s="41">
        <v>10</v>
      </c>
      <c r="BW235" s="41">
        <v>11</v>
      </c>
      <c r="BX235" s="41">
        <v>12</v>
      </c>
      <c r="BY235" s="41">
        <v>13</v>
      </c>
      <c r="BZ235" s="41">
        <v>14</v>
      </c>
      <c r="CA235" s="41">
        <v>15</v>
      </c>
      <c r="CB235" s="41">
        <v>16</v>
      </c>
      <c r="CC235" s="41">
        <v>17</v>
      </c>
      <c r="CD235" s="41">
        <v>18</v>
      </c>
      <c r="CE235" s="41">
        <v>19</v>
      </c>
      <c r="CF235" s="41">
        <v>20</v>
      </c>
      <c r="CG235" s="41">
        <v>21</v>
      </c>
      <c r="CH235" s="41">
        <v>22</v>
      </c>
      <c r="CI235" s="41">
        <v>23</v>
      </c>
      <c r="CJ235" s="41">
        <v>24</v>
      </c>
      <c r="CK235" s="41">
        <v>25</v>
      </c>
      <c r="CL235" s="41">
        <v>26</v>
      </c>
      <c r="CM235" s="41">
        <v>27</v>
      </c>
      <c r="CN235" s="41">
        <v>28</v>
      </c>
      <c r="CO235" s="41">
        <v>29</v>
      </c>
      <c r="CP235" s="41">
        <v>30</v>
      </c>
      <c r="CQ235" s="33"/>
    </row>
    <row r="236" spans="43:95" customFormat="1" ht="22.5" customHeight="1" thickBot="1" x14ac:dyDescent="0.35">
      <c r="AY236" s="50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2"/>
    </row>
    <row r="237" spans="43:95" customFormat="1" ht="22.5" customHeight="1" thickTop="1" x14ac:dyDescent="0.3">
      <c r="AY237" s="25"/>
      <c r="AZ237" s="26"/>
      <c r="BA237" s="26"/>
      <c r="BB237" s="26"/>
      <c r="BC237" s="26"/>
      <c r="BD237" s="26"/>
      <c r="BE237" s="85" t="str">
        <f>AT238</f>
        <v>F1</v>
      </c>
      <c r="BF237" s="85"/>
      <c r="BG237" s="85"/>
      <c r="BH237" s="85"/>
      <c r="BI237" s="85"/>
      <c r="BJ237" s="85"/>
      <c r="BK237" s="27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8"/>
    </row>
    <row r="238" spans="43:95" customFormat="1" ht="22.5" customHeight="1" x14ac:dyDescent="0.3">
      <c r="AQ238" t="str">
        <f t="shared" ref="AQ238:AW239" si="26">E57</f>
        <v>kolo</v>
      </c>
      <c r="AR238">
        <f t="shared" si="26"/>
        <v>27</v>
      </c>
      <c r="AS238" t="str">
        <f t="shared" si="26"/>
        <v>HŘIŠTĚ</v>
      </c>
      <c r="AT238" t="str">
        <f t="shared" si="26"/>
        <v>F1</v>
      </c>
      <c r="AU238" t="str">
        <f t="shared" si="26"/>
        <v>vítěz S1</v>
      </c>
      <c r="AV238" t="str">
        <f t="shared" si="26"/>
        <v>:</v>
      </c>
      <c r="AW238" t="str">
        <f t="shared" si="26"/>
        <v>vítěz S2</v>
      </c>
      <c r="AY238" s="29"/>
      <c r="AZ238" s="86" t="str">
        <f>AQ238</f>
        <v>kolo</v>
      </c>
      <c r="BA238" s="86"/>
      <c r="BB238" s="86"/>
      <c r="BC238" s="30">
        <f>AQ239</f>
        <v>9</v>
      </c>
      <c r="BD238" s="31"/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  <c r="BR238" s="31"/>
      <c r="BS238" s="87">
        <f>AR238</f>
        <v>27</v>
      </c>
      <c r="BT238" s="87"/>
      <c r="BU238" s="88" t="s">
        <v>8</v>
      </c>
      <c r="BV238" s="88"/>
      <c r="BW238" s="88"/>
      <c r="BX238" s="31"/>
      <c r="BY238" s="31"/>
      <c r="BZ238" s="31"/>
      <c r="CA238" s="31"/>
      <c r="CB238" s="31"/>
      <c r="CC238" s="31"/>
      <c r="CD238" s="31"/>
      <c r="CE238" s="31"/>
      <c r="CF238" s="31"/>
      <c r="CG238" s="31"/>
      <c r="CH238" s="31"/>
      <c r="CI238" s="31"/>
      <c r="CJ238" s="31"/>
      <c r="CK238" s="32"/>
      <c r="CL238" s="89" t="s">
        <v>9</v>
      </c>
      <c r="CM238" s="89"/>
      <c r="CN238" s="89"/>
      <c r="CO238" s="90" t="str">
        <f>IF(AS239=0,"",AS239)</f>
        <v/>
      </c>
      <c r="CP238" s="90"/>
      <c r="CQ238" s="33"/>
    </row>
    <row r="239" spans="43:95" customFormat="1" ht="22.5" customHeight="1" x14ac:dyDescent="0.3">
      <c r="AQ239">
        <f t="shared" si="26"/>
        <v>9</v>
      </c>
      <c r="AR239" t="str">
        <f t="shared" si="26"/>
        <v>zápas</v>
      </c>
      <c r="AS239">
        <f t="shared" si="26"/>
        <v>0</v>
      </c>
      <c r="AT239">
        <f t="shared" si="26"/>
        <v>0</v>
      </c>
      <c r="AU239" t="str">
        <f t="shared" ca="1" si="26"/>
        <v>Kmochova</v>
      </c>
      <c r="AV239">
        <f t="shared" si="26"/>
        <v>0</v>
      </c>
      <c r="AW239" t="str">
        <f t="shared" ca="1" si="26"/>
        <v>Pečky</v>
      </c>
      <c r="AY239" s="29"/>
      <c r="AZ239" s="30"/>
      <c r="BA239" s="30"/>
      <c r="BB239" s="30"/>
      <c r="BC239" s="30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31"/>
      <c r="BR239" s="31"/>
      <c r="BS239" s="87"/>
      <c r="BT239" s="87"/>
      <c r="BU239" s="88"/>
      <c r="BV239" s="88"/>
      <c r="BW239" s="88"/>
      <c r="BX239" s="31"/>
      <c r="BY239" s="31"/>
      <c r="BZ239" s="31"/>
      <c r="CA239" s="31"/>
      <c r="CB239" s="31"/>
      <c r="CC239" s="31"/>
      <c r="CD239" s="31"/>
      <c r="CE239" s="31"/>
      <c r="CF239" s="31"/>
      <c r="CG239" s="31"/>
      <c r="CH239" s="31"/>
      <c r="CI239" s="31"/>
      <c r="CJ239" s="31"/>
      <c r="CK239" s="32"/>
      <c r="CL239" s="89"/>
      <c r="CM239" s="89"/>
      <c r="CN239" s="89"/>
      <c r="CO239" s="90"/>
      <c r="CP239" s="90"/>
      <c r="CQ239" s="33"/>
    </row>
    <row r="240" spans="43:95" customFormat="1" ht="22.5" customHeight="1" x14ac:dyDescent="0.3">
      <c r="AY240" s="29"/>
      <c r="AZ240" s="34"/>
      <c r="BA240" s="34"/>
      <c r="BB240" s="34"/>
      <c r="BC240" s="34"/>
      <c r="BD240" s="80" t="s">
        <v>81</v>
      </c>
      <c r="BE240" s="80"/>
      <c r="BF240" s="80" t="str">
        <f>AU238</f>
        <v>vítěz S1</v>
      </c>
      <c r="BG240" s="80"/>
      <c r="BH240" s="80"/>
      <c r="BI240" s="80"/>
      <c r="BJ240" s="56"/>
      <c r="BK240" s="56"/>
      <c r="BL240" s="56"/>
      <c r="BM240" s="56"/>
      <c r="BN240" s="56"/>
      <c r="BO240" s="56"/>
      <c r="BP240" s="56"/>
      <c r="BQ240" s="56"/>
      <c r="BR240" s="56"/>
      <c r="BS240" s="56"/>
      <c r="BT240" s="56"/>
      <c r="BU240" s="34"/>
      <c r="BV240" s="34"/>
      <c r="BW240" s="34"/>
      <c r="BX240" s="34"/>
      <c r="BY240" s="34"/>
      <c r="BZ240" s="80" t="s">
        <v>80</v>
      </c>
      <c r="CA240" s="80"/>
      <c r="CB240" s="80" t="str">
        <f>AW238</f>
        <v>vítěz S2</v>
      </c>
      <c r="CC240" s="80"/>
      <c r="CD240" s="80"/>
      <c r="CE240" s="80"/>
      <c r="CF240" s="56"/>
      <c r="CG240" s="56"/>
      <c r="CH240" s="56"/>
      <c r="CI240" s="56"/>
      <c r="CJ240" s="56"/>
      <c r="CK240" s="56"/>
      <c r="CL240" s="56"/>
      <c r="CM240" s="56"/>
      <c r="CN240" s="56"/>
      <c r="CO240" s="56"/>
      <c r="CP240" s="56"/>
      <c r="CQ240" s="33"/>
    </row>
    <row r="241" spans="51:95" customFormat="1" ht="22.5" customHeight="1" x14ac:dyDescent="0.3">
      <c r="AY241" s="29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4"/>
      <c r="BM241" s="34"/>
      <c r="BN241" s="34"/>
      <c r="BO241" s="34"/>
      <c r="BP241" s="34"/>
      <c r="BQ241" s="34"/>
      <c r="BR241" s="34"/>
      <c r="BS241" s="34"/>
      <c r="BT241" s="34"/>
      <c r="BU241" s="34"/>
      <c r="BV241" s="34"/>
      <c r="BW241" s="34"/>
      <c r="BX241" s="34"/>
      <c r="BY241" s="34"/>
      <c r="BZ241" s="34"/>
      <c r="CA241" s="34"/>
      <c r="CB241" s="34"/>
      <c r="CC241" s="34"/>
      <c r="CD241" s="34"/>
      <c r="CE241" s="34"/>
      <c r="CF241" s="34"/>
      <c r="CG241" s="34"/>
      <c r="CH241" s="34"/>
      <c r="CI241" s="34"/>
      <c r="CJ241" s="34"/>
      <c r="CK241" s="37"/>
      <c r="CL241" s="37"/>
      <c r="CM241" s="37"/>
      <c r="CN241" s="37"/>
      <c r="CO241" s="37"/>
      <c r="CP241" s="37"/>
      <c r="CQ241" s="33"/>
    </row>
    <row r="242" spans="51:95" customFormat="1" ht="22.5" customHeight="1" x14ac:dyDescent="0.3">
      <c r="AY242" s="29"/>
      <c r="AZ242" s="38" t="s">
        <v>14</v>
      </c>
      <c r="BA242" s="55">
        <v>1</v>
      </c>
      <c r="BB242" s="81"/>
      <c r="BC242" s="81"/>
      <c r="BD242" s="81"/>
      <c r="BE242" s="81"/>
      <c r="BF242" s="81"/>
      <c r="BG242" s="81"/>
      <c r="BH242" s="81"/>
      <c r="BI242" s="81"/>
      <c r="BJ242" s="81"/>
      <c r="BK242" s="82"/>
      <c r="BL242" s="41" t="s">
        <v>7</v>
      </c>
      <c r="BM242" s="41">
        <v>1</v>
      </c>
      <c r="BN242" s="41">
        <v>2</v>
      </c>
      <c r="BO242" s="41">
        <v>3</v>
      </c>
      <c r="BP242" s="41">
        <v>4</v>
      </c>
      <c r="BQ242" s="41">
        <v>5</v>
      </c>
      <c r="BR242" s="41">
        <v>6</v>
      </c>
      <c r="BS242" s="41">
        <v>7</v>
      </c>
      <c r="BT242" s="41">
        <v>8</v>
      </c>
      <c r="BU242" s="41">
        <v>9</v>
      </c>
      <c r="BV242" s="41">
        <v>10</v>
      </c>
      <c r="BW242" s="41">
        <v>11</v>
      </c>
      <c r="BX242" s="41">
        <v>12</v>
      </c>
      <c r="BY242" s="41">
        <v>13</v>
      </c>
      <c r="BZ242" s="41">
        <v>14</v>
      </c>
      <c r="CA242" s="41">
        <v>15</v>
      </c>
      <c r="CB242" s="41">
        <v>16</v>
      </c>
      <c r="CC242" s="41">
        <v>17</v>
      </c>
      <c r="CD242" s="41">
        <v>18</v>
      </c>
      <c r="CE242" s="41">
        <v>19</v>
      </c>
      <c r="CF242" s="41">
        <v>20</v>
      </c>
      <c r="CG242" s="41">
        <v>21</v>
      </c>
      <c r="CH242" s="41">
        <v>22</v>
      </c>
      <c r="CI242" s="41">
        <v>23</v>
      </c>
      <c r="CJ242" s="41">
        <v>24</v>
      </c>
      <c r="CK242" s="41">
        <v>25</v>
      </c>
      <c r="CL242" s="41">
        <v>26</v>
      </c>
      <c r="CM242" s="41">
        <v>27</v>
      </c>
      <c r="CN242" s="41">
        <v>28</v>
      </c>
      <c r="CO242" s="41">
        <v>29</v>
      </c>
      <c r="CP242" s="41">
        <v>30</v>
      </c>
      <c r="CQ242" s="33"/>
    </row>
    <row r="243" spans="51:95" customFormat="1" ht="22.5" customHeight="1" x14ac:dyDescent="0.3">
      <c r="AY243" s="29"/>
      <c r="AZ243" s="43"/>
      <c r="BA243" s="44"/>
      <c r="BB243" s="59"/>
      <c r="BC243" s="45"/>
      <c r="BD243" s="45"/>
      <c r="BE243" s="45"/>
      <c r="BF243" s="45"/>
      <c r="BG243" s="45"/>
      <c r="BH243" s="45"/>
      <c r="BI243" s="45"/>
      <c r="BJ243" s="45"/>
      <c r="BK243" s="45"/>
      <c r="BL243" s="45"/>
      <c r="BM243" s="45"/>
      <c r="BN243" s="45"/>
      <c r="BO243" s="45"/>
      <c r="BP243" s="45"/>
      <c r="BQ243" s="45"/>
      <c r="BR243" s="45"/>
      <c r="BS243" s="45"/>
      <c r="BT243" s="45"/>
      <c r="BU243" s="45"/>
      <c r="BV243" s="45"/>
      <c r="BW243" s="45"/>
      <c r="BX243" s="45"/>
      <c r="BY243" s="45"/>
      <c r="BZ243" s="45"/>
      <c r="CA243" s="45"/>
      <c r="CB243" s="45"/>
      <c r="CC243" s="45"/>
      <c r="CD243" s="45"/>
      <c r="CE243" s="45"/>
      <c r="CF243" s="45"/>
      <c r="CG243" s="45"/>
      <c r="CH243" s="45"/>
      <c r="CI243" s="45"/>
      <c r="CJ243" s="45"/>
      <c r="CK243" s="46"/>
      <c r="CL243" s="46"/>
      <c r="CM243" s="46"/>
      <c r="CN243" s="46"/>
      <c r="CO243" s="46"/>
      <c r="CP243" s="46"/>
      <c r="CQ243" s="33"/>
    </row>
    <row r="244" spans="51:95" customFormat="1" ht="22.5" customHeight="1" x14ac:dyDescent="0.3">
      <c r="AY244" s="29"/>
      <c r="AZ244" s="47" t="s">
        <v>14</v>
      </c>
      <c r="BA244" s="54">
        <v>2</v>
      </c>
      <c r="BB244" s="83"/>
      <c r="BC244" s="83"/>
      <c r="BD244" s="83"/>
      <c r="BE244" s="83"/>
      <c r="BF244" s="83"/>
      <c r="BG244" s="83"/>
      <c r="BH244" s="83"/>
      <c r="BI244" s="83"/>
      <c r="BJ244" s="83"/>
      <c r="BK244" s="84"/>
      <c r="BL244" s="41" t="s">
        <v>7</v>
      </c>
      <c r="BM244" s="41">
        <v>1</v>
      </c>
      <c r="BN244" s="41">
        <v>2</v>
      </c>
      <c r="BO244" s="41">
        <v>3</v>
      </c>
      <c r="BP244" s="41">
        <v>4</v>
      </c>
      <c r="BQ244" s="41">
        <v>5</v>
      </c>
      <c r="BR244" s="41">
        <v>6</v>
      </c>
      <c r="BS244" s="41">
        <v>7</v>
      </c>
      <c r="BT244" s="41">
        <v>8</v>
      </c>
      <c r="BU244" s="41">
        <v>9</v>
      </c>
      <c r="BV244" s="41">
        <v>10</v>
      </c>
      <c r="BW244" s="41">
        <v>11</v>
      </c>
      <c r="BX244" s="41">
        <v>12</v>
      </c>
      <c r="BY244" s="41">
        <v>13</v>
      </c>
      <c r="BZ244" s="41">
        <v>14</v>
      </c>
      <c r="CA244" s="41">
        <v>15</v>
      </c>
      <c r="CB244" s="41">
        <v>16</v>
      </c>
      <c r="CC244" s="41">
        <v>17</v>
      </c>
      <c r="CD244" s="41">
        <v>18</v>
      </c>
      <c r="CE244" s="41">
        <v>19</v>
      </c>
      <c r="CF244" s="41">
        <v>20</v>
      </c>
      <c r="CG244" s="41">
        <v>21</v>
      </c>
      <c r="CH244" s="41">
        <v>22</v>
      </c>
      <c r="CI244" s="41">
        <v>23</v>
      </c>
      <c r="CJ244" s="41">
        <v>24</v>
      </c>
      <c r="CK244" s="41">
        <v>25</v>
      </c>
      <c r="CL244" s="41">
        <v>26</v>
      </c>
      <c r="CM244" s="41">
        <v>27</v>
      </c>
      <c r="CN244" s="41">
        <v>28</v>
      </c>
      <c r="CO244" s="41">
        <v>29</v>
      </c>
      <c r="CP244" s="41">
        <v>30</v>
      </c>
      <c r="CQ244" s="33"/>
    </row>
    <row r="245" spans="51:95" customFormat="1" ht="22.5" customHeight="1" thickBot="1" x14ac:dyDescent="0.35">
      <c r="AY245" s="50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2"/>
    </row>
    <row r="246" spans="51:95" customFormat="1" ht="22.5" customHeight="1" thickTop="1" x14ac:dyDescent="0.3">
      <c r="AY246" s="25"/>
      <c r="AZ246" s="26"/>
      <c r="BA246" s="26"/>
      <c r="BB246" s="26"/>
      <c r="BC246" s="26"/>
      <c r="BD246" s="26"/>
      <c r="BE246" s="85"/>
      <c r="BF246" s="85"/>
      <c r="BG246" s="85"/>
      <c r="BH246" s="85"/>
      <c r="BI246" s="85"/>
      <c r="BJ246" s="85"/>
      <c r="BK246" s="27"/>
      <c r="BL246" s="26"/>
      <c r="BM246" s="26"/>
      <c r="BN246" s="26"/>
      <c r="BO246" s="26"/>
      <c r="BP246" s="26"/>
      <c r="BQ246" s="26"/>
      <c r="BR246" s="26"/>
      <c r="BS246" s="26"/>
      <c r="BT246" s="26"/>
      <c r="BU246" s="26"/>
      <c r="BV246" s="26"/>
      <c r="BW246" s="26"/>
      <c r="BX246" s="26"/>
      <c r="BY246" s="26"/>
      <c r="BZ246" s="26"/>
      <c r="CA246" s="26"/>
      <c r="CB246" s="26"/>
      <c r="CC246" s="26"/>
      <c r="CD246" s="26"/>
      <c r="CE246" s="26"/>
      <c r="CF246" s="26"/>
      <c r="CG246" s="26"/>
      <c r="CH246" s="26"/>
      <c r="CI246" s="26"/>
      <c r="CJ246" s="26"/>
      <c r="CK246" s="26"/>
      <c r="CL246" s="26"/>
      <c r="CM246" s="26"/>
      <c r="CN246" s="26"/>
      <c r="CO246" s="26"/>
      <c r="CP246" s="26"/>
      <c r="CQ246" s="28"/>
    </row>
    <row r="247" spans="51:95" customFormat="1" ht="22.5" customHeight="1" x14ac:dyDescent="0.3">
      <c r="AY247" s="29"/>
      <c r="AZ247" s="86"/>
      <c r="BA247" s="86"/>
      <c r="BB247" s="86"/>
      <c r="BC247" s="30"/>
      <c r="BD247" s="31"/>
      <c r="BE247" s="31"/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  <c r="BR247" s="31"/>
      <c r="BS247" s="87"/>
      <c r="BT247" s="87"/>
      <c r="BU247" s="88"/>
      <c r="BV247" s="88"/>
      <c r="BW247" s="88"/>
      <c r="BX247" s="31"/>
      <c r="BY247" s="31"/>
      <c r="BZ247" s="31"/>
      <c r="CA247" s="31"/>
      <c r="CB247" s="31"/>
      <c r="CC247" s="31"/>
      <c r="CD247" s="31"/>
      <c r="CE247" s="31"/>
      <c r="CF247" s="31"/>
      <c r="CG247" s="31"/>
      <c r="CH247" s="31"/>
      <c r="CI247" s="31"/>
      <c r="CJ247" s="31"/>
      <c r="CK247" s="32"/>
      <c r="CL247" s="89"/>
      <c r="CM247" s="89"/>
      <c r="CN247" s="89"/>
      <c r="CO247" s="90"/>
      <c r="CP247" s="90"/>
      <c r="CQ247" s="33"/>
    </row>
    <row r="248" spans="51:95" customFormat="1" ht="22.5" customHeight="1" x14ac:dyDescent="0.3">
      <c r="AY248" s="29"/>
      <c r="AZ248" s="30"/>
      <c r="BA248" s="30"/>
      <c r="BB248" s="30"/>
      <c r="BC248" s="30"/>
      <c r="BD248" s="31"/>
      <c r="BE248" s="31"/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  <c r="BR248" s="31"/>
      <c r="BS248" s="87"/>
      <c r="BT248" s="87"/>
      <c r="BU248" s="88"/>
      <c r="BV248" s="88"/>
      <c r="BW248" s="88"/>
      <c r="BX248" s="31"/>
      <c r="BY248" s="31"/>
      <c r="BZ248" s="31"/>
      <c r="CA248" s="31"/>
      <c r="CB248" s="31"/>
      <c r="CC248" s="31"/>
      <c r="CD248" s="31"/>
      <c r="CE248" s="31"/>
      <c r="CF248" s="31"/>
      <c r="CG248" s="31"/>
      <c r="CH248" s="31"/>
      <c r="CI248" s="31"/>
      <c r="CJ248" s="31"/>
      <c r="CK248" s="32"/>
      <c r="CL248" s="89"/>
      <c r="CM248" s="89"/>
      <c r="CN248" s="89"/>
      <c r="CO248" s="90"/>
      <c r="CP248" s="90"/>
      <c r="CQ248" s="33"/>
    </row>
    <row r="249" spans="51:95" customFormat="1" ht="22.5" customHeight="1" x14ac:dyDescent="0.3">
      <c r="AY249" s="29"/>
      <c r="AZ249" s="34"/>
      <c r="BA249" s="34"/>
      <c r="BB249" s="34"/>
      <c r="BC249" s="34"/>
      <c r="BD249" s="80"/>
      <c r="BE249" s="80"/>
      <c r="BF249" s="80"/>
      <c r="BG249" s="80"/>
      <c r="BH249" s="80"/>
      <c r="BI249" s="80"/>
      <c r="BJ249" s="56"/>
      <c r="BK249" s="56"/>
      <c r="BL249" s="56"/>
      <c r="BM249" s="56"/>
      <c r="BN249" s="56"/>
      <c r="BO249" s="56"/>
      <c r="BP249" s="56"/>
      <c r="BQ249" s="56"/>
      <c r="BR249" s="56"/>
      <c r="BS249" s="56"/>
      <c r="BT249" s="56"/>
      <c r="BU249" s="34"/>
      <c r="BV249" s="34"/>
      <c r="BW249" s="34"/>
      <c r="BX249" s="34"/>
      <c r="BY249" s="34"/>
      <c r="BZ249" s="80"/>
      <c r="CA249" s="80"/>
      <c r="CB249" s="80"/>
      <c r="CC249" s="80"/>
      <c r="CD249" s="80"/>
      <c r="CE249" s="80"/>
      <c r="CF249" s="56"/>
      <c r="CG249" s="56"/>
      <c r="CH249" s="56"/>
      <c r="CI249" s="56"/>
      <c r="CJ249" s="56"/>
      <c r="CK249" s="56"/>
      <c r="CL249" s="56"/>
      <c r="CM249" s="56"/>
      <c r="CN249" s="56"/>
      <c r="CO249" s="56"/>
      <c r="CP249" s="56"/>
      <c r="CQ249" s="33"/>
    </row>
    <row r="250" spans="51:95" customFormat="1" ht="22.5" customHeight="1" x14ac:dyDescent="0.3">
      <c r="AY250" s="29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4"/>
      <c r="BM250" s="34"/>
      <c r="BN250" s="34"/>
      <c r="BO250" s="34"/>
      <c r="BP250" s="34"/>
      <c r="BQ250" s="34"/>
      <c r="BR250" s="34"/>
      <c r="BS250" s="34"/>
      <c r="BT250" s="34"/>
      <c r="BU250" s="34"/>
      <c r="BV250" s="34"/>
      <c r="BW250" s="34"/>
      <c r="BX250" s="34"/>
      <c r="BY250" s="34"/>
      <c r="BZ250" s="34"/>
      <c r="CA250" s="34"/>
      <c r="CB250" s="34"/>
      <c r="CC250" s="34"/>
      <c r="CD250" s="34"/>
      <c r="CE250" s="34"/>
      <c r="CF250" s="34"/>
      <c r="CG250" s="34"/>
      <c r="CH250" s="34"/>
      <c r="CI250" s="34"/>
      <c r="CJ250" s="34"/>
      <c r="CK250" s="37"/>
      <c r="CL250" s="37"/>
      <c r="CM250" s="37"/>
      <c r="CN250" s="37"/>
      <c r="CO250" s="37"/>
      <c r="CP250" s="37"/>
      <c r="CQ250" s="33"/>
    </row>
    <row r="251" spans="51:95" customFormat="1" ht="22.5" customHeight="1" x14ac:dyDescent="0.3">
      <c r="AY251" s="29"/>
      <c r="AZ251" s="38"/>
      <c r="BA251" s="55"/>
      <c r="BB251" s="81"/>
      <c r="BC251" s="81"/>
      <c r="BD251" s="81"/>
      <c r="BE251" s="81"/>
      <c r="BF251" s="81"/>
      <c r="BG251" s="81"/>
      <c r="BH251" s="81"/>
      <c r="BI251" s="81"/>
      <c r="BJ251" s="81"/>
      <c r="BK251" s="82"/>
      <c r="BL251" s="41"/>
      <c r="BM251" s="41"/>
      <c r="BN251" s="41"/>
      <c r="BO251" s="41"/>
      <c r="BP251" s="41"/>
      <c r="BQ251" s="41"/>
      <c r="BR251" s="41"/>
      <c r="BS251" s="41"/>
      <c r="BT251" s="41"/>
      <c r="BU251" s="41"/>
      <c r="BV251" s="41"/>
      <c r="BW251" s="41"/>
      <c r="BX251" s="41"/>
      <c r="BY251" s="41"/>
      <c r="BZ251" s="41"/>
      <c r="CA251" s="41"/>
      <c r="CB251" s="41"/>
      <c r="CC251" s="41"/>
      <c r="CD251" s="41"/>
      <c r="CE251" s="41"/>
      <c r="CF251" s="41"/>
      <c r="CG251" s="41"/>
      <c r="CH251" s="41"/>
      <c r="CI251" s="41"/>
      <c r="CJ251" s="41"/>
      <c r="CK251" s="41"/>
      <c r="CL251" s="41"/>
      <c r="CM251" s="41"/>
      <c r="CN251" s="41"/>
      <c r="CO251" s="41"/>
      <c r="CP251" s="41"/>
      <c r="CQ251" s="33"/>
    </row>
    <row r="252" spans="51:95" customFormat="1" ht="22.5" customHeight="1" x14ac:dyDescent="0.3">
      <c r="AY252" s="29"/>
      <c r="AZ252" s="43"/>
      <c r="BA252" s="44"/>
      <c r="BB252" s="59"/>
      <c r="BC252" s="45"/>
      <c r="BD252" s="45"/>
      <c r="BE252" s="45"/>
      <c r="BF252" s="45"/>
      <c r="BG252" s="45"/>
      <c r="BH252" s="45"/>
      <c r="BI252" s="45"/>
      <c r="BJ252" s="45"/>
      <c r="BK252" s="45"/>
      <c r="BL252" s="45"/>
      <c r="BM252" s="45"/>
      <c r="BN252" s="45"/>
      <c r="BO252" s="45"/>
      <c r="BP252" s="45"/>
      <c r="BQ252" s="45"/>
      <c r="BR252" s="45"/>
      <c r="BS252" s="45"/>
      <c r="BT252" s="45"/>
      <c r="BU252" s="45"/>
      <c r="BV252" s="45"/>
      <c r="BW252" s="45"/>
      <c r="BX252" s="45"/>
      <c r="BY252" s="45"/>
      <c r="BZ252" s="45"/>
      <c r="CA252" s="45"/>
      <c r="CB252" s="45"/>
      <c r="CC252" s="45"/>
      <c r="CD252" s="45"/>
      <c r="CE252" s="45"/>
      <c r="CF252" s="45"/>
      <c r="CG252" s="45"/>
      <c r="CH252" s="45"/>
      <c r="CI252" s="45"/>
      <c r="CJ252" s="45"/>
      <c r="CK252" s="46"/>
      <c r="CL252" s="46"/>
      <c r="CM252" s="46"/>
      <c r="CN252" s="46"/>
      <c r="CO252" s="46"/>
      <c r="CP252" s="46"/>
      <c r="CQ252" s="33"/>
    </row>
    <row r="253" spans="51:95" customFormat="1" ht="22.5" customHeight="1" x14ac:dyDescent="0.3">
      <c r="AY253" s="29"/>
      <c r="AZ253" s="47"/>
      <c r="BA253" s="54"/>
      <c r="BB253" s="83"/>
      <c r="BC253" s="83"/>
      <c r="BD253" s="83"/>
      <c r="BE253" s="83"/>
      <c r="BF253" s="83"/>
      <c r="BG253" s="83"/>
      <c r="BH253" s="83"/>
      <c r="BI253" s="83"/>
      <c r="BJ253" s="83"/>
      <c r="BK253" s="84"/>
      <c r="BL253" s="41"/>
      <c r="BM253" s="41"/>
      <c r="BN253" s="41"/>
      <c r="BO253" s="41"/>
      <c r="BP253" s="41"/>
      <c r="BQ253" s="41"/>
      <c r="BR253" s="41"/>
      <c r="BS253" s="41"/>
      <c r="BT253" s="41"/>
      <c r="BU253" s="41"/>
      <c r="BV253" s="41"/>
      <c r="BW253" s="41"/>
      <c r="BX253" s="41"/>
      <c r="BY253" s="41"/>
      <c r="BZ253" s="41"/>
      <c r="CA253" s="41"/>
      <c r="CB253" s="41"/>
      <c r="CC253" s="41"/>
      <c r="CD253" s="41"/>
      <c r="CE253" s="41"/>
      <c r="CF253" s="41"/>
      <c r="CG253" s="41"/>
      <c r="CH253" s="41"/>
      <c r="CI253" s="41"/>
      <c r="CJ253" s="41"/>
      <c r="CK253" s="41"/>
      <c r="CL253" s="41"/>
      <c r="CM253" s="41"/>
      <c r="CN253" s="41"/>
      <c r="CO253" s="41"/>
      <c r="CP253" s="41"/>
      <c r="CQ253" s="33"/>
    </row>
    <row r="254" spans="51:95" customFormat="1" ht="22.5" customHeight="1" thickBot="1" x14ac:dyDescent="0.35">
      <c r="AY254" s="50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2"/>
    </row>
    <row r="255" spans="51:95" customFormat="1" ht="22.5" customHeight="1" thickTop="1" x14ac:dyDescent="0.3">
      <c r="AY255" s="53"/>
      <c r="AZ255" s="53"/>
      <c r="BA255" s="53"/>
      <c r="BB255" s="53"/>
      <c r="BC255" s="53"/>
      <c r="BD255" s="53"/>
      <c r="BE255" s="53"/>
      <c r="BF255" s="53"/>
      <c r="BG255" s="53"/>
      <c r="BH255" s="53"/>
      <c r="BI255" s="53"/>
      <c r="BJ255" s="53"/>
      <c r="BK255" s="53"/>
      <c r="BL255" s="53"/>
      <c r="BM255" s="53"/>
      <c r="BN255" s="53"/>
      <c r="BO255" s="53"/>
      <c r="BP255" s="53"/>
      <c r="BQ255" s="53"/>
      <c r="BR255" s="53"/>
      <c r="BS255" s="53"/>
      <c r="BT255" s="53"/>
      <c r="BU255" s="53"/>
      <c r="BV255" s="53"/>
      <c r="BW255" s="53"/>
      <c r="BX255" s="53"/>
      <c r="BY255" s="53"/>
      <c r="BZ255" s="53"/>
      <c r="CA255" s="53"/>
      <c r="CB255" s="53"/>
      <c r="CC255" s="53"/>
      <c r="CD255" s="53"/>
      <c r="CE255" s="53"/>
      <c r="CF255" s="53"/>
      <c r="CG255" s="53"/>
      <c r="CH255" s="53"/>
      <c r="CI255" s="53"/>
      <c r="CJ255" s="53"/>
      <c r="CK255" s="53"/>
      <c r="CL255" s="53"/>
      <c r="CM255" s="53"/>
      <c r="CN255" s="53"/>
      <c r="CO255" s="53"/>
      <c r="CP255" s="53"/>
      <c r="CQ255" s="53"/>
    </row>
  </sheetData>
  <mergeCells count="807">
    <mergeCell ref="CO2:CP3"/>
    <mergeCell ref="S3:U3"/>
    <mergeCell ref="V3:X3"/>
    <mergeCell ref="Y3:AA3"/>
    <mergeCell ref="AB3:AD3"/>
    <mergeCell ref="AJ2:AJ3"/>
    <mergeCell ref="BS2:BT3"/>
    <mergeCell ref="BU2:BW3"/>
    <mergeCell ref="CL2:CN3"/>
    <mergeCell ref="BE1:BJ1"/>
    <mergeCell ref="Q2:R3"/>
    <mergeCell ref="S2:U2"/>
    <mergeCell ref="V2:X2"/>
    <mergeCell ref="Y2:AA2"/>
    <mergeCell ref="AB2:AD2"/>
    <mergeCell ref="AE2:AG3"/>
    <mergeCell ref="AH2:AH3"/>
    <mergeCell ref="AI2:AI3"/>
    <mergeCell ref="AZ2:BB2"/>
    <mergeCell ref="Q4:Q5"/>
    <mergeCell ref="R4:R5"/>
    <mergeCell ref="S4:U5"/>
    <mergeCell ref="V4:V5"/>
    <mergeCell ref="W4:W5"/>
    <mergeCell ref="X4:X5"/>
    <mergeCell ref="Y4:Y5"/>
    <mergeCell ref="Z4:Z5"/>
    <mergeCell ref="AB4:AB5"/>
    <mergeCell ref="T8:T9"/>
    <mergeCell ref="U8:U9"/>
    <mergeCell ref="AA4:AA5"/>
    <mergeCell ref="CD4:CP4"/>
    <mergeCell ref="AL4:AL5"/>
    <mergeCell ref="AM4:AM5"/>
    <mergeCell ref="AN4:AN5"/>
    <mergeCell ref="AO4:AO5"/>
    <mergeCell ref="AP4:AP5"/>
    <mergeCell ref="AI4:AI5"/>
    <mergeCell ref="AJ4:AJ5"/>
    <mergeCell ref="AC4:AC5"/>
    <mergeCell ref="AD4:AD5"/>
    <mergeCell ref="BD4:BE4"/>
    <mergeCell ref="BH4:BT4"/>
    <mergeCell ref="BZ4:CA4"/>
    <mergeCell ref="AE4:AE5"/>
    <mergeCell ref="AF4:AF5"/>
    <mergeCell ref="AG4:AG5"/>
    <mergeCell ref="AH4:AH5"/>
    <mergeCell ref="Z6:Z7"/>
    <mergeCell ref="AA6:AA7"/>
    <mergeCell ref="Y8:AA9"/>
    <mergeCell ref="AB8:AB9"/>
    <mergeCell ref="Q6:Q7"/>
    <mergeCell ref="R6:R7"/>
    <mergeCell ref="S6:S7"/>
    <mergeCell ref="T6:T7"/>
    <mergeCell ref="BE10:BJ10"/>
    <mergeCell ref="AP8:AP9"/>
    <mergeCell ref="AN8:AN9"/>
    <mergeCell ref="AO8:AO9"/>
    <mergeCell ref="AG8:AG9"/>
    <mergeCell ref="AH8:AH9"/>
    <mergeCell ref="V8:V9"/>
    <mergeCell ref="W8:W9"/>
    <mergeCell ref="X8:X9"/>
    <mergeCell ref="Y6:Y7"/>
    <mergeCell ref="U6:U7"/>
    <mergeCell ref="V6:X7"/>
    <mergeCell ref="AM6:AM7"/>
    <mergeCell ref="AN6:AN7"/>
    <mergeCell ref="AO6:AO7"/>
    <mergeCell ref="AP6:AP7"/>
    <mergeCell ref="AL6:AL7"/>
    <mergeCell ref="Q8:Q9"/>
    <mergeCell ref="R8:R9"/>
    <mergeCell ref="S8:S9"/>
    <mergeCell ref="AC8:AC9"/>
    <mergeCell ref="AD8:AD9"/>
    <mergeCell ref="AE6:AE7"/>
    <mergeCell ref="AF6:AF7"/>
    <mergeCell ref="AG6:AG7"/>
    <mergeCell ref="AE8:AE9"/>
    <mergeCell ref="AF8:AF9"/>
    <mergeCell ref="AB6:AB7"/>
    <mergeCell ref="AC6:AC7"/>
    <mergeCell ref="AD6:AD7"/>
    <mergeCell ref="BE19:BJ19"/>
    <mergeCell ref="AL22:AL23"/>
    <mergeCell ref="AM22:AM23"/>
    <mergeCell ref="AN22:AN23"/>
    <mergeCell ref="AH20:AH21"/>
    <mergeCell ref="AI20:AI21"/>
    <mergeCell ref="AJ20:AJ21"/>
    <mergeCell ref="AJ17:AJ18"/>
    <mergeCell ref="AZ20:BB20"/>
    <mergeCell ref="AL17:AL18"/>
    <mergeCell ref="AM17:AM18"/>
    <mergeCell ref="AN17:AN18"/>
    <mergeCell ref="AO17:AO18"/>
    <mergeCell ref="AP18:AP19"/>
    <mergeCell ref="AH6:AH7"/>
    <mergeCell ref="AI6:AI7"/>
    <mergeCell ref="AJ6:AJ7"/>
    <mergeCell ref="AI8:AI9"/>
    <mergeCell ref="AJ8:AJ9"/>
    <mergeCell ref="AL8:AL9"/>
    <mergeCell ref="AM8:AM9"/>
    <mergeCell ref="AZ11:BB11"/>
    <mergeCell ref="AP12:AP13"/>
    <mergeCell ref="CO11:CP12"/>
    <mergeCell ref="BD13:BE13"/>
    <mergeCell ref="BH13:BT13"/>
    <mergeCell ref="CD13:CP13"/>
    <mergeCell ref="AE11:AG12"/>
    <mergeCell ref="CL11:CN12"/>
    <mergeCell ref="BS11:BT12"/>
    <mergeCell ref="BU11:BW12"/>
    <mergeCell ref="AL13:AL14"/>
    <mergeCell ref="BZ13:CA13"/>
    <mergeCell ref="AM13:AM14"/>
    <mergeCell ref="AN13:AN14"/>
    <mergeCell ref="AO13:AO14"/>
    <mergeCell ref="AH11:AH12"/>
    <mergeCell ref="AI11:AI12"/>
    <mergeCell ref="AJ11:AJ12"/>
    <mergeCell ref="AP10:AP11"/>
    <mergeCell ref="AI13:AI14"/>
    <mergeCell ref="AJ13:AJ14"/>
    <mergeCell ref="AE13:AE14"/>
    <mergeCell ref="AF13:AF14"/>
    <mergeCell ref="AG13:AG14"/>
    <mergeCell ref="AH13:AH14"/>
    <mergeCell ref="Q11:R12"/>
    <mergeCell ref="S11:U11"/>
    <mergeCell ref="V11:X11"/>
    <mergeCell ref="Y11:AA11"/>
    <mergeCell ref="AB11:AD11"/>
    <mergeCell ref="AL15:AL16"/>
    <mergeCell ref="AM15:AM16"/>
    <mergeCell ref="AN15:AN16"/>
    <mergeCell ref="AO15:AO16"/>
    <mergeCell ref="AA15:AA16"/>
    <mergeCell ref="AJ15:AJ16"/>
    <mergeCell ref="S12:U12"/>
    <mergeCell ref="V12:X12"/>
    <mergeCell ref="Y12:AA12"/>
    <mergeCell ref="AB12:AD12"/>
    <mergeCell ref="Y15:Y16"/>
    <mergeCell ref="Z15:Z16"/>
    <mergeCell ref="AB15:AB16"/>
    <mergeCell ref="AC15:AC16"/>
    <mergeCell ref="AD15:AD16"/>
    <mergeCell ref="Y13:Y14"/>
    <mergeCell ref="AA13:AA14"/>
    <mergeCell ref="AB13:AB14"/>
    <mergeCell ref="AC13:AC14"/>
    <mergeCell ref="CO20:CP21"/>
    <mergeCell ref="Q35:Q36"/>
    <mergeCell ref="R35:R36"/>
    <mergeCell ref="S35:S36"/>
    <mergeCell ref="T35:T36"/>
    <mergeCell ref="U35:U36"/>
    <mergeCell ref="V35:V36"/>
    <mergeCell ref="W35:W36"/>
    <mergeCell ref="X35:X36"/>
    <mergeCell ref="Y35:AA36"/>
    <mergeCell ref="AE31:AE32"/>
    <mergeCell ref="AF31:AF32"/>
    <mergeCell ref="AG31:AG32"/>
    <mergeCell ref="AH31:AH32"/>
    <mergeCell ref="AI31:AI32"/>
    <mergeCell ref="Z33:Z34"/>
    <mergeCell ref="AH33:AH34"/>
    <mergeCell ref="AI33:AI34"/>
    <mergeCell ref="CD22:CP22"/>
    <mergeCell ref="BZ22:CA22"/>
    <mergeCell ref="AD31:AD32"/>
    <mergeCell ref="BS20:BT21"/>
    <mergeCell ref="BU20:BW21"/>
    <mergeCell ref="CL20:CN21"/>
    <mergeCell ref="BE28:BJ28"/>
    <mergeCell ref="BD31:BE31"/>
    <mergeCell ref="BS29:BT30"/>
    <mergeCell ref="BH22:BT22"/>
    <mergeCell ref="AO24:AO25"/>
    <mergeCell ref="AP26:AP27"/>
    <mergeCell ref="AL26:AL27"/>
    <mergeCell ref="AM26:AM27"/>
    <mergeCell ref="AN26:AN27"/>
    <mergeCell ref="AO26:AO27"/>
    <mergeCell ref="AP20:AP21"/>
    <mergeCell ref="AJ33:AJ34"/>
    <mergeCell ref="AB30:AD30"/>
    <mergeCell ref="AN31:AN32"/>
    <mergeCell ref="AO31:AO32"/>
    <mergeCell ref="AL31:AL32"/>
    <mergeCell ref="AM31:AM32"/>
    <mergeCell ref="BD22:BE22"/>
    <mergeCell ref="AO22:AO23"/>
    <mergeCell ref="AP22:AP23"/>
    <mergeCell ref="AP34:AP35"/>
    <mergeCell ref="AF22:AF23"/>
    <mergeCell ref="AG22:AG23"/>
    <mergeCell ref="AH22:AH23"/>
    <mergeCell ref="AI22:AI23"/>
    <mergeCell ref="AJ22:AJ23"/>
    <mergeCell ref="AI26:AI27"/>
    <mergeCell ref="AJ26:AJ27"/>
    <mergeCell ref="AH29:AH30"/>
    <mergeCell ref="AI29:AI30"/>
    <mergeCell ref="AE22:AE23"/>
    <mergeCell ref="AZ29:BB29"/>
    <mergeCell ref="AL33:AL34"/>
    <mergeCell ref="AM33:AM34"/>
    <mergeCell ref="Q29:R30"/>
    <mergeCell ref="S29:U29"/>
    <mergeCell ref="V29:X29"/>
    <mergeCell ref="Y29:AA29"/>
    <mergeCell ref="AB29:AD29"/>
    <mergeCell ref="AN24:AN25"/>
    <mergeCell ref="Z31:Z32"/>
    <mergeCell ref="AA31:AA32"/>
    <mergeCell ref="AB31:AB32"/>
    <mergeCell ref="AC31:AC32"/>
    <mergeCell ref="AL24:AL25"/>
    <mergeCell ref="AM24:AM25"/>
    <mergeCell ref="AE29:AG30"/>
    <mergeCell ref="S30:U30"/>
    <mergeCell ref="V30:X30"/>
    <mergeCell ref="Y30:AA30"/>
    <mergeCell ref="Z24:Z25"/>
    <mergeCell ref="AA24:AA25"/>
    <mergeCell ref="AB24:AB25"/>
    <mergeCell ref="AC24:AC25"/>
    <mergeCell ref="AD24:AD25"/>
    <mergeCell ref="Q26:Q27"/>
    <mergeCell ref="R26:R27"/>
    <mergeCell ref="AA33:AA34"/>
    <mergeCell ref="Q37:Q38"/>
    <mergeCell ref="R37:R38"/>
    <mergeCell ref="S37:S38"/>
    <mergeCell ref="T37:T38"/>
    <mergeCell ref="U37:U38"/>
    <mergeCell ref="V37:V38"/>
    <mergeCell ref="Q31:Q32"/>
    <mergeCell ref="R31:R32"/>
    <mergeCell ref="S31:U32"/>
    <mergeCell ref="Q33:Q34"/>
    <mergeCell ref="W37:W38"/>
    <mergeCell ref="Y33:Y34"/>
    <mergeCell ref="V31:V32"/>
    <mergeCell ref="W31:W32"/>
    <mergeCell ref="R33:R34"/>
    <mergeCell ref="S33:S34"/>
    <mergeCell ref="T33:T34"/>
    <mergeCell ref="U33:U34"/>
    <mergeCell ref="V33:X34"/>
    <mergeCell ref="X31:X32"/>
    <mergeCell ref="Y31:Y32"/>
    <mergeCell ref="AC35:AC36"/>
    <mergeCell ref="AD35:AD36"/>
    <mergeCell ref="AE35:AE36"/>
    <mergeCell ref="X37:X38"/>
    <mergeCell ref="Y37:Y38"/>
    <mergeCell ref="Z37:Z38"/>
    <mergeCell ref="AA37:AA38"/>
    <mergeCell ref="AG37:AG38"/>
    <mergeCell ref="AH37:AH38"/>
    <mergeCell ref="AB37:AD38"/>
    <mergeCell ref="AE37:AE38"/>
    <mergeCell ref="BZ40:CA40"/>
    <mergeCell ref="CD40:CP40"/>
    <mergeCell ref="AP38:AP39"/>
    <mergeCell ref="AB33:AB34"/>
    <mergeCell ref="AC33:AC34"/>
    <mergeCell ref="AD33:AD34"/>
    <mergeCell ref="AF35:AF36"/>
    <mergeCell ref="AG35:AG36"/>
    <mergeCell ref="AE33:AE34"/>
    <mergeCell ref="AF37:AF38"/>
    <mergeCell ref="AP40:AP41"/>
    <mergeCell ref="AM37:AM38"/>
    <mergeCell ref="AN37:AN38"/>
    <mergeCell ref="AO37:AO38"/>
    <mergeCell ref="AH35:AH36"/>
    <mergeCell ref="AI35:AI36"/>
    <mergeCell ref="AJ35:AJ36"/>
    <mergeCell ref="AL35:AL36"/>
    <mergeCell ref="AM35:AM36"/>
    <mergeCell ref="AN35:AN36"/>
    <mergeCell ref="AF33:AF34"/>
    <mergeCell ref="AG33:AG34"/>
    <mergeCell ref="AO35:AO36"/>
    <mergeCell ref="AB35:AB36"/>
    <mergeCell ref="CO29:CP30"/>
    <mergeCell ref="BE37:BJ37"/>
    <mergeCell ref="BS38:BT39"/>
    <mergeCell ref="BU38:BW39"/>
    <mergeCell ref="CL38:CN39"/>
    <mergeCell ref="CO38:CP39"/>
    <mergeCell ref="BH31:BT31"/>
    <mergeCell ref="BZ31:CA31"/>
    <mergeCell ref="CD31:CP31"/>
    <mergeCell ref="BU29:BW30"/>
    <mergeCell ref="CL29:CN30"/>
    <mergeCell ref="BE46:BJ46"/>
    <mergeCell ref="AP46:AP47"/>
    <mergeCell ref="AI37:AI38"/>
    <mergeCell ref="AJ37:AJ38"/>
    <mergeCell ref="AL37:AL38"/>
    <mergeCell ref="BD40:BE40"/>
    <mergeCell ref="BH40:BT40"/>
    <mergeCell ref="BS47:BT48"/>
    <mergeCell ref="AZ38:BB38"/>
    <mergeCell ref="AZ47:BB47"/>
    <mergeCell ref="BS56:BT57"/>
    <mergeCell ref="BU56:BW57"/>
    <mergeCell ref="CL56:CN57"/>
    <mergeCell ref="CO56:CP57"/>
    <mergeCell ref="BD58:BE58"/>
    <mergeCell ref="BH58:BT58"/>
    <mergeCell ref="BZ58:CA58"/>
    <mergeCell ref="CD58:CP58"/>
    <mergeCell ref="CO47:CP48"/>
    <mergeCell ref="BD49:BE49"/>
    <mergeCell ref="BH49:BT49"/>
    <mergeCell ref="BZ49:CA49"/>
    <mergeCell ref="CD49:CP49"/>
    <mergeCell ref="BE55:BJ55"/>
    <mergeCell ref="BU47:BW48"/>
    <mergeCell ref="CL47:CN48"/>
    <mergeCell ref="BE64:BJ64"/>
    <mergeCell ref="BS65:BT66"/>
    <mergeCell ref="BU65:BW66"/>
    <mergeCell ref="CL65:CN66"/>
    <mergeCell ref="CO65:CP66"/>
    <mergeCell ref="BD67:BE67"/>
    <mergeCell ref="BH67:BT67"/>
    <mergeCell ref="BZ67:CA67"/>
    <mergeCell ref="CD67:CP67"/>
    <mergeCell ref="BU83:BW84"/>
    <mergeCell ref="CL83:CN84"/>
    <mergeCell ref="CO83:CP84"/>
    <mergeCell ref="BD85:BE85"/>
    <mergeCell ref="BH85:BT85"/>
    <mergeCell ref="BZ85:CA85"/>
    <mergeCell ref="CD85:CP85"/>
    <mergeCell ref="BE73:BJ73"/>
    <mergeCell ref="BS74:BT75"/>
    <mergeCell ref="BU74:BW75"/>
    <mergeCell ref="CL74:CN75"/>
    <mergeCell ref="CO74:CP75"/>
    <mergeCell ref="BD76:BE76"/>
    <mergeCell ref="BH76:BT76"/>
    <mergeCell ref="BZ76:CA76"/>
    <mergeCell ref="CD76:CP76"/>
    <mergeCell ref="BE92:BJ92"/>
    <mergeCell ref="BS93:BT94"/>
    <mergeCell ref="BU93:BW94"/>
    <mergeCell ref="CL93:CN94"/>
    <mergeCell ref="CO93:CP94"/>
    <mergeCell ref="BD95:BE95"/>
    <mergeCell ref="BH95:BT95"/>
    <mergeCell ref="BZ95:CA95"/>
    <mergeCell ref="CD95:CP95"/>
    <mergeCell ref="BD113:BE113"/>
    <mergeCell ref="BH113:BT113"/>
    <mergeCell ref="BZ113:CA113"/>
    <mergeCell ref="CD113:CP113"/>
    <mergeCell ref="BU102:BW103"/>
    <mergeCell ref="CL102:CN103"/>
    <mergeCell ref="CO102:CP103"/>
    <mergeCell ref="BD104:BE104"/>
    <mergeCell ref="BH104:BT104"/>
    <mergeCell ref="BZ104:CA104"/>
    <mergeCell ref="CD104:CP104"/>
    <mergeCell ref="CO165:CP166"/>
    <mergeCell ref="BE128:BJ128"/>
    <mergeCell ref="BS129:BT130"/>
    <mergeCell ref="BU129:BW130"/>
    <mergeCell ref="CL129:CN130"/>
    <mergeCell ref="CO129:CP130"/>
    <mergeCell ref="BS147:BT148"/>
    <mergeCell ref="BU147:BW148"/>
    <mergeCell ref="CL147:CN148"/>
    <mergeCell ref="CO147:CP148"/>
    <mergeCell ref="BE155:BJ155"/>
    <mergeCell ref="BS156:BT157"/>
    <mergeCell ref="BU156:BW157"/>
    <mergeCell ref="CL156:CN157"/>
    <mergeCell ref="CO156:CP157"/>
    <mergeCell ref="BD140:BE140"/>
    <mergeCell ref="BH140:BT140"/>
    <mergeCell ref="BZ140:CA140"/>
    <mergeCell ref="CD140:CP140"/>
    <mergeCell ref="BE146:BJ146"/>
    <mergeCell ref="BD149:BE149"/>
    <mergeCell ref="BH149:BT149"/>
    <mergeCell ref="BZ149:CA149"/>
    <mergeCell ref="CD149:CP149"/>
    <mergeCell ref="V13:V14"/>
    <mergeCell ref="W13:W14"/>
    <mergeCell ref="X13:X14"/>
    <mergeCell ref="BD131:BE131"/>
    <mergeCell ref="BH131:BT131"/>
    <mergeCell ref="BZ131:CA131"/>
    <mergeCell ref="CD131:CP131"/>
    <mergeCell ref="BE137:BJ137"/>
    <mergeCell ref="BS138:BT139"/>
    <mergeCell ref="BU138:BW139"/>
    <mergeCell ref="CL138:CN139"/>
    <mergeCell ref="CO138:CP139"/>
    <mergeCell ref="BU120:BW121"/>
    <mergeCell ref="CL120:CN121"/>
    <mergeCell ref="CO120:CP121"/>
    <mergeCell ref="BD122:BE122"/>
    <mergeCell ref="BH122:BT122"/>
    <mergeCell ref="BZ122:CA122"/>
    <mergeCell ref="CD122:CP122"/>
    <mergeCell ref="BE110:BJ110"/>
    <mergeCell ref="BS111:BT112"/>
    <mergeCell ref="BU111:BW112"/>
    <mergeCell ref="CL111:CN112"/>
    <mergeCell ref="CO111:CP112"/>
    <mergeCell ref="Z13:Z14"/>
    <mergeCell ref="AD13:AD14"/>
    <mergeCell ref="AI15:AI16"/>
    <mergeCell ref="AH17:AH18"/>
    <mergeCell ref="Q17:Q18"/>
    <mergeCell ref="R17:R18"/>
    <mergeCell ref="S17:S18"/>
    <mergeCell ref="T17:T18"/>
    <mergeCell ref="U17:U18"/>
    <mergeCell ref="V17:V18"/>
    <mergeCell ref="AE15:AE16"/>
    <mergeCell ref="AF15:AF16"/>
    <mergeCell ref="AD17:AD18"/>
    <mergeCell ref="AH15:AH16"/>
    <mergeCell ref="AG15:AG16"/>
    <mergeCell ref="Q15:Q16"/>
    <mergeCell ref="R15:R16"/>
    <mergeCell ref="S15:S16"/>
    <mergeCell ref="T15:T16"/>
    <mergeCell ref="U15:U16"/>
    <mergeCell ref="V15:X16"/>
    <mergeCell ref="Q13:Q14"/>
    <mergeCell ref="R13:R14"/>
    <mergeCell ref="S13:U14"/>
    <mergeCell ref="AE20:AG21"/>
    <mergeCell ref="S21:U21"/>
    <mergeCell ref="V21:X21"/>
    <mergeCell ref="Y21:AA21"/>
    <mergeCell ref="AB21:AD21"/>
    <mergeCell ref="AE17:AE18"/>
    <mergeCell ref="AF17:AF18"/>
    <mergeCell ref="AG17:AG18"/>
    <mergeCell ref="AI17:AI18"/>
    <mergeCell ref="W17:W18"/>
    <mergeCell ref="X17:X18"/>
    <mergeCell ref="Y17:AA18"/>
    <mergeCell ref="AB17:AB18"/>
    <mergeCell ref="AC17:AC18"/>
    <mergeCell ref="Q20:R21"/>
    <mergeCell ref="S20:U20"/>
    <mergeCell ref="V20:X20"/>
    <mergeCell ref="Y20:AA20"/>
    <mergeCell ref="AB20:AD20"/>
    <mergeCell ref="Y22:Y23"/>
    <mergeCell ref="Z22:Z23"/>
    <mergeCell ref="AA22:AA23"/>
    <mergeCell ref="AB22:AB23"/>
    <mergeCell ref="AC22:AC23"/>
    <mergeCell ref="AD22:AD23"/>
    <mergeCell ref="Q22:Q23"/>
    <mergeCell ref="R22:R23"/>
    <mergeCell ref="S22:U23"/>
    <mergeCell ref="V22:V23"/>
    <mergeCell ref="W22:W23"/>
    <mergeCell ref="X22:X23"/>
    <mergeCell ref="U26:U27"/>
    <mergeCell ref="V26:V27"/>
    <mergeCell ref="W26:W27"/>
    <mergeCell ref="X26:X27"/>
    <mergeCell ref="Y26:AA27"/>
    <mergeCell ref="AB26:AB27"/>
    <mergeCell ref="AC26:AC27"/>
    <mergeCell ref="AD26:AD27"/>
    <mergeCell ref="Q24:Q25"/>
    <mergeCell ref="R24:R25"/>
    <mergeCell ref="S24:S25"/>
    <mergeCell ref="T24:T25"/>
    <mergeCell ref="U24:U25"/>
    <mergeCell ref="V24:X25"/>
    <mergeCell ref="Y24:Y25"/>
    <mergeCell ref="S26:S27"/>
    <mergeCell ref="T26:T27"/>
    <mergeCell ref="AJ29:AJ30"/>
    <mergeCell ref="AP54:AP55"/>
    <mergeCell ref="AP36:AP37"/>
    <mergeCell ref="AP32:AP33"/>
    <mergeCell ref="AP24:AP25"/>
    <mergeCell ref="AE24:AE25"/>
    <mergeCell ref="AF24:AF25"/>
    <mergeCell ref="AG24:AG25"/>
    <mergeCell ref="AH24:AH25"/>
    <mergeCell ref="AI24:AI25"/>
    <mergeCell ref="AJ24:AJ25"/>
    <mergeCell ref="AP50:AP51"/>
    <mergeCell ref="AP52:AP53"/>
    <mergeCell ref="AE26:AE27"/>
    <mergeCell ref="AF26:AF27"/>
    <mergeCell ref="AG26:AG27"/>
    <mergeCell ref="AH26:AH27"/>
    <mergeCell ref="AP48:AP49"/>
    <mergeCell ref="AJ31:AJ32"/>
    <mergeCell ref="AN33:AN34"/>
    <mergeCell ref="AO33:AO34"/>
    <mergeCell ref="E1:N1"/>
    <mergeCell ref="J2:J3"/>
    <mergeCell ref="L2:L3"/>
    <mergeCell ref="M2:M3"/>
    <mergeCell ref="N2:N3"/>
    <mergeCell ref="J16:J17"/>
    <mergeCell ref="N10:N11"/>
    <mergeCell ref="J12:J13"/>
    <mergeCell ref="L12:L13"/>
    <mergeCell ref="M12:M13"/>
    <mergeCell ref="D4:D5"/>
    <mergeCell ref="J8:J9"/>
    <mergeCell ref="L8:L9"/>
    <mergeCell ref="M8:M9"/>
    <mergeCell ref="N8:N9"/>
    <mergeCell ref="J4:J5"/>
    <mergeCell ref="L4:L5"/>
    <mergeCell ref="M4:M5"/>
    <mergeCell ref="N12:N13"/>
    <mergeCell ref="D6:D7"/>
    <mergeCell ref="D8:D9"/>
    <mergeCell ref="N4:N5"/>
    <mergeCell ref="J6:J7"/>
    <mergeCell ref="L6:L7"/>
    <mergeCell ref="M6:M7"/>
    <mergeCell ref="N6:N7"/>
    <mergeCell ref="D10:D11"/>
    <mergeCell ref="D12:D13"/>
    <mergeCell ref="D18:D19"/>
    <mergeCell ref="D20:D21"/>
    <mergeCell ref="D22:D23"/>
    <mergeCell ref="D24:D25"/>
    <mergeCell ref="D26:D27"/>
    <mergeCell ref="D32:D33"/>
    <mergeCell ref="J10:J11"/>
    <mergeCell ref="L10:L11"/>
    <mergeCell ref="M10:M11"/>
    <mergeCell ref="L16:L17"/>
    <mergeCell ref="M16:M17"/>
    <mergeCell ref="J20:J21"/>
    <mergeCell ref="L20:L21"/>
    <mergeCell ref="M20:M21"/>
    <mergeCell ref="L22:L23"/>
    <mergeCell ref="M22:M23"/>
    <mergeCell ref="L24:L25"/>
    <mergeCell ref="M24:M25"/>
    <mergeCell ref="E33:N33"/>
    <mergeCell ref="N16:N17"/>
    <mergeCell ref="J14:J15"/>
    <mergeCell ref="L14:L15"/>
    <mergeCell ref="M14:M15"/>
    <mergeCell ref="N14:N15"/>
    <mergeCell ref="N24:N25"/>
    <mergeCell ref="J24:J25"/>
    <mergeCell ref="J26:J27"/>
    <mergeCell ref="J22:J23"/>
    <mergeCell ref="J18:J19"/>
    <mergeCell ref="L18:L19"/>
    <mergeCell ref="M18:M19"/>
    <mergeCell ref="N18:N19"/>
    <mergeCell ref="L26:L27"/>
    <mergeCell ref="M26:M27"/>
    <mergeCell ref="N26:N27"/>
    <mergeCell ref="N20:N21"/>
    <mergeCell ref="N22:N23"/>
    <mergeCell ref="J28:J29"/>
    <mergeCell ref="L28:L29"/>
    <mergeCell ref="M28:M29"/>
    <mergeCell ref="N28:N29"/>
    <mergeCell ref="L30:L31"/>
    <mergeCell ref="M30:M31"/>
    <mergeCell ref="N30:N31"/>
    <mergeCell ref="D38:D39"/>
    <mergeCell ref="D40:D41"/>
    <mergeCell ref="J41:J42"/>
    <mergeCell ref="L38:L39"/>
    <mergeCell ref="M38:M39"/>
    <mergeCell ref="N38:N39"/>
    <mergeCell ref="L41:L42"/>
    <mergeCell ref="M41:M42"/>
    <mergeCell ref="N41:N42"/>
    <mergeCell ref="H43:H44"/>
    <mergeCell ref="J43:J44"/>
    <mergeCell ref="H51:H52"/>
    <mergeCell ref="J51:J52"/>
    <mergeCell ref="L51:L52"/>
    <mergeCell ref="M51:M52"/>
    <mergeCell ref="D54:D55"/>
    <mergeCell ref="J30:J31"/>
    <mergeCell ref="J34:J35"/>
    <mergeCell ref="J38:J39"/>
    <mergeCell ref="E40:N40"/>
    <mergeCell ref="H41:H42"/>
    <mergeCell ref="D34:D35"/>
    <mergeCell ref="D36:D37"/>
    <mergeCell ref="D46:D47"/>
    <mergeCell ref="D48:D49"/>
    <mergeCell ref="H47:H48"/>
    <mergeCell ref="J47:J48"/>
    <mergeCell ref="D50:D51"/>
    <mergeCell ref="D52:D53"/>
    <mergeCell ref="N36:N37"/>
    <mergeCell ref="L43:L44"/>
    <mergeCell ref="M43:M44"/>
    <mergeCell ref="N43:N44"/>
    <mergeCell ref="H57:H58"/>
    <mergeCell ref="J57:J58"/>
    <mergeCell ref="L57:L58"/>
    <mergeCell ref="M57:M58"/>
    <mergeCell ref="N57:N58"/>
    <mergeCell ref="O34:O35"/>
    <mergeCell ref="O36:O37"/>
    <mergeCell ref="O38:O39"/>
    <mergeCell ref="O41:O42"/>
    <mergeCell ref="O43:O44"/>
    <mergeCell ref="H34:H35"/>
    <mergeCell ref="H36:H37"/>
    <mergeCell ref="H38:H39"/>
    <mergeCell ref="L34:L35"/>
    <mergeCell ref="M34:M35"/>
    <mergeCell ref="N34:N35"/>
    <mergeCell ref="J36:J37"/>
    <mergeCell ref="L36:L37"/>
    <mergeCell ref="M36:M37"/>
    <mergeCell ref="H53:H54"/>
    <mergeCell ref="J53:J54"/>
    <mergeCell ref="L53:L54"/>
    <mergeCell ref="M53:M54"/>
    <mergeCell ref="N53:N54"/>
    <mergeCell ref="H55:H56"/>
    <mergeCell ref="J55:J56"/>
    <mergeCell ref="L55:L56"/>
    <mergeCell ref="M55:M56"/>
    <mergeCell ref="N55:N56"/>
    <mergeCell ref="O49:O50"/>
    <mergeCell ref="H45:H46"/>
    <mergeCell ref="J45:J46"/>
    <mergeCell ref="L45:L46"/>
    <mergeCell ref="M45:M46"/>
    <mergeCell ref="M47:M48"/>
    <mergeCell ref="N47:N48"/>
    <mergeCell ref="O47:O48"/>
    <mergeCell ref="N45:N46"/>
    <mergeCell ref="O45:O46"/>
    <mergeCell ref="N51:N52"/>
    <mergeCell ref="H49:H50"/>
    <mergeCell ref="J49:J50"/>
    <mergeCell ref="L49:L50"/>
    <mergeCell ref="M49:M50"/>
    <mergeCell ref="N49:N50"/>
    <mergeCell ref="L47:L48"/>
    <mergeCell ref="AZ156:BB156"/>
    <mergeCell ref="AZ165:BB165"/>
    <mergeCell ref="BE174:BJ174"/>
    <mergeCell ref="AZ175:BB175"/>
    <mergeCell ref="BS175:BT176"/>
    <mergeCell ref="AZ56:BB56"/>
    <mergeCell ref="AZ65:BB65"/>
    <mergeCell ref="AZ74:BB74"/>
    <mergeCell ref="AZ83:BB83"/>
    <mergeCell ref="AZ93:BB93"/>
    <mergeCell ref="BD167:BE167"/>
    <mergeCell ref="BH167:BT167"/>
    <mergeCell ref="AZ102:BB102"/>
    <mergeCell ref="AZ111:BB111"/>
    <mergeCell ref="AZ120:BB120"/>
    <mergeCell ref="AZ129:BB129"/>
    <mergeCell ref="AZ138:BB138"/>
    <mergeCell ref="AZ147:BB147"/>
    <mergeCell ref="BE119:BJ119"/>
    <mergeCell ref="BS120:BT121"/>
    <mergeCell ref="BE101:BJ101"/>
    <mergeCell ref="BS102:BT103"/>
    <mergeCell ref="BE82:BJ82"/>
    <mergeCell ref="BS83:BT84"/>
    <mergeCell ref="CO184:CP185"/>
    <mergeCell ref="BE192:BJ192"/>
    <mergeCell ref="AZ193:BB193"/>
    <mergeCell ref="BS193:BT194"/>
    <mergeCell ref="BU193:BW194"/>
    <mergeCell ref="CL193:CN194"/>
    <mergeCell ref="CO193:CP194"/>
    <mergeCell ref="CD167:CP167"/>
    <mergeCell ref="BD158:BE158"/>
    <mergeCell ref="BH158:BT158"/>
    <mergeCell ref="BZ158:CA158"/>
    <mergeCell ref="CD158:CP158"/>
    <mergeCell ref="BE164:BJ164"/>
    <mergeCell ref="BS165:BT166"/>
    <mergeCell ref="BU165:BW166"/>
    <mergeCell ref="CL165:CN166"/>
    <mergeCell ref="CO175:CP176"/>
    <mergeCell ref="BD177:BE177"/>
    <mergeCell ref="BZ177:CA177"/>
    <mergeCell ref="BF177:BI177"/>
    <mergeCell ref="CB177:CE177"/>
    <mergeCell ref="CL175:CN176"/>
    <mergeCell ref="BU175:BW176"/>
    <mergeCell ref="BZ167:CA167"/>
    <mergeCell ref="CO202:CP203"/>
    <mergeCell ref="BF195:BI195"/>
    <mergeCell ref="CB195:CE195"/>
    <mergeCell ref="BB197:BK197"/>
    <mergeCell ref="BB199:BK199"/>
    <mergeCell ref="BB188:BK188"/>
    <mergeCell ref="BB190:BK190"/>
    <mergeCell ref="CL211:CN212"/>
    <mergeCell ref="CO211:CP212"/>
    <mergeCell ref="BD195:BE195"/>
    <mergeCell ref="BZ195:CA195"/>
    <mergeCell ref="BE201:BJ201"/>
    <mergeCell ref="AZ202:BB202"/>
    <mergeCell ref="BS202:BT203"/>
    <mergeCell ref="BU202:BW203"/>
    <mergeCell ref="CO220:CP221"/>
    <mergeCell ref="BF213:BI213"/>
    <mergeCell ref="CB213:CE213"/>
    <mergeCell ref="BE210:BJ210"/>
    <mergeCell ref="AZ211:BB211"/>
    <mergeCell ref="BS211:BT212"/>
    <mergeCell ref="BU211:BW212"/>
    <mergeCell ref="CL229:CN230"/>
    <mergeCell ref="CO229:CP230"/>
    <mergeCell ref="BD213:BE213"/>
    <mergeCell ref="BZ213:CA213"/>
    <mergeCell ref="BE219:BJ219"/>
    <mergeCell ref="AZ220:BB220"/>
    <mergeCell ref="BF222:BI222"/>
    <mergeCell ref="CB222:CE222"/>
    <mergeCell ref="BB224:BK224"/>
    <mergeCell ref="BB226:BK226"/>
    <mergeCell ref="CO247:CP248"/>
    <mergeCell ref="BD231:BE231"/>
    <mergeCell ref="BZ231:CA231"/>
    <mergeCell ref="BE237:BJ237"/>
    <mergeCell ref="AZ238:BB238"/>
    <mergeCell ref="BS238:BT239"/>
    <mergeCell ref="BU238:BW239"/>
    <mergeCell ref="CL238:CN239"/>
    <mergeCell ref="CO238:CP239"/>
    <mergeCell ref="BB179:BK179"/>
    <mergeCell ref="BB181:BK181"/>
    <mergeCell ref="BF186:BI186"/>
    <mergeCell ref="CB186:CE186"/>
    <mergeCell ref="BD240:BE240"/>
    <mergeCell ref="BZ240:CA240"/>
    <mergeCell ref="BB215:BK215"/>
    <mergeCell ref="BB217:BK217"/>
    <mergeCell ref="CL247:CN248"/>
    <mergeCell ref="BS220:BT221"/>
    <mergeCell ref="BU220:BW221"/>
    <mergeCell ref="CL220:CN221"/>
    <mergeCell ref="BF204:BI204"/>
    <mergeCell ref="CB204:CE204"/>
    <mergeCell ref="BB206:BK206"/>
    <mergeCell ref="BB208:BK208"/>
    <mergeCell ref="BD204:BE204"/>
    <mergeCell ref="BZ204:CA204"/>
    <mergeCell ref="CL202:CN203"/>
    <mergeCell ref="BE183:BJ183"/>
    <mergeCell ref="AZ184:BB184"/>
    <mergeCell ref="BS184:BT185"/>
    <mergeCell ref="BU184:BW185"/>
    <mergeCell ref="CL184:CN185"/>
    <mergeCell ref="BD186:BE186"/>
    <mergeCell ref="BZ186:CA186"/>
    <mergeCell ref="BE246:BJ246"/>
    <mergeCell ref="AZ247:BB247"/>
    <mergeCell ref="BS247:BT248"/>
    <mergeCell ref="BU247:BW248"/>
    <mergeCell ref="BD222:BE222"/>
    <mergeCell ref="BZ222:CA222"/>
    <mergeCell ref="BE228:BJ228"/>
    <mergeCell ref="AZ229:BB229"/>
    <mergeCell ref="BS229:BT230"/>
    <mergeCell ref="BU229:BW230"/>
    <mergeCell ref="BB242:BK242"/>
    <mergeCell ref="BB244:BK244"/>
    <mergeCell ref="BD249:BE249"/>
    <mergeCell ref="BZ249:CA249"/>
    <mergeCell ref="BF249:BI249"/>
    <mergeCell ref="CB249:CE249"/>
    <mergeCell ref="BB251:BK251"/>
    <mergeCell ref="BB253:BK253"/>
    <mergeCell ref="BF231:BI231"/>
    <mergeCell ref="CB231:CE231"/>
    <mergeCell ref="BB233:BK233"/>
    <mergeCell ref="BB235:BK235"/>
    <mergeCell ref="BF240:BI240"/>
    <mergeCell ref="CB240:CE240"/>
  </mergeCells>
  <conditionalFormatting sqref="S2:S3 U2:V3 X2:Y3 AD2:AD3 AA2:AB7 AD4:AE27 S6:S39 X11:Y12 AA11:AB16 U11:V39 X20:Y21 AA20:AB25 AA27:AA32 X29:Y39 AG4:AG39 AE28:AE39 U6:U10 V8:V10 X8:X10 X13:X19 X22:X28 AA37:AA39 V4:V5 X4:X5 Y4:Y7 AJ4:AJ32 AH4:AH38 AB8:AB10 Y13:Y16 AB17:AB19 Y22:Y25 AB26:AB27 Y27:Y28 AA33:AB36 AD33:AD38 AB37:AB38">
    <cfRule type="expression" dxfId="5" priority="6">
      <formula>S2=0</formula>
    </cfRule>
  </conditionalFormatting>
  <conditionalFormatting sqref="S6:S9 U6:U9 V8:V9 X8:X9 S15:S18 U15:U18 V17:V18 X17:X18 S24:S27 U24:U27 V26:V27 X26:X27 U33:U36 S33:S38 V35:V36 X35:X36 U37:V38 X37:Y38 AA37:AA38">
    <cfRule type="cellIs" dxfId="4" priority="3" operator="equal">
      <formula>0</formula>
    </cfRule>
  </conditionalFormatting>
  <conditionalFormatting sqref="S3:AA3 R4:R9 S12:AA12 R13:R18 S21:AA21 R22:R27 S30:AA30 R31:R36">
    <cfRule type="cellIs" dxfId="3" priority="2" operator="equal">
      <formula>0</formula>
    </cfRule>
  </conditionalFormatting>
  <conditionalFormatting sqref="S3:AD3 R4:R38 S12:AD12 S21:AD21 S30:AD30">
    <cfRule type="expression" dxfId="2" priority="5">
      <formula>R3=0</formula>
    </cfRule>
  </conditionalFormatting>
  <conditionalFormatting sqref="AB31:AB36 AD31:AD36">
    <cfRule type="cellIs" dxfId="1" priority="1" operator="equal">
      <formula>0</formula>
    </cfRule>
  </conditionalFormatting>
  <conditionalFormatting sqref="AE4:AE9 AG4:AG9 AE13:AE18 AG13:AG18 AE22:AE27 AG22:AG27 AE31:AE38 AG31:AG38">
    <cfRule type="cellIs" dxfId="0" priority="4" operator="equal">
      <formula>0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Šestky</vt:lpstr>
      <vt:lpstr>Šestky!Oblast_tisku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Sotola Petr</cp:lastModifiedBy>
  <cp:lastPrinted>2025-06-11T12:49:09Z</cp:lastPrinted>
  <dcterms:created xsi:type="dcterms:W3CDTF">2016-04-29T14:16:03Z</dcterms:created>
  <dcterms:modified xsi:type="dcterms:W3CDTF">2025-06-17T13:33:41Z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f4a01-e45e-4bd3-b3b9-812c25731126_Enabled">
    <vt:lpwstr>true</vt:lpwstr>
  </property>
  <property fmtid="{D5CDD505-2E9C-101B-9397-08002B2CF9AE}" pid="3" name="MSIP_Label_c3df4a01-e45e-4bd3-b3b9-812c25731126_SetDate">
    <vt:lpwstr>2024-05-15T08:26:49Z</vt:lpwstr>
  </property>
  <property fmtid="{D5CDD505-2E9C-101B-9397-08002B2CF9AE}" pid="4" name="MSIP_Label_c3df4a01-e45e-4bd3-b3b9-812c25731126_Method">
    <vt:lpwstr>Standard</vt:lpwstr>
  </property>
  <property fmtid="{D5CDD505-2E9C-101B-9397-08002B2CF9AE}" pid="5" name="MSIP_Label_c3df4a01-e45e-4bd3-b3b9-812c25731126_Name">
    <vt:lpwstr>Internal Use</vt:lpwstr>
  </property>
  <property fmtid="{D5CDD505-2E9C-101B-9397-08002B2CF9AE}" pid="6" name="MSIP_Label_c3df4a01-e45e-4bd3-b3b9-812c25731126_SiteId">
    <vt:lpwstr>673474f6-cca3-4b72-a547-c19bd70e77cd</vt:lpwstr>
  </property>
  <property fmtid="{D5CDD505-2E9C-101B-9397-08002B2CF9AE}" pid="7" name="MSIP_Label_c3df4a01-e45e-4bd3-b3b9-812c25731126_ActionId">
    <vt:lpwstr>99bba53f-00fc-46ce-9623-76341164bede</vt:lpwstr>
  </property>
  <property fmtid="{D5CDD505-2E9C-101B-9397-08002B2CF9AE}" pid="8" name="MSIP_Label_c3df4a01-e45e-4bd3-b3b9-812c25731126_ContentBits">
    <vt:lpwstr>2</vt:lpwstr>
  </property>
</Properties>
</file>